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Services Sector\"/>
    </mc:Choice>
  </mc:AlternateContent>
  <xr:revisionPtr revIDLastSave="0" documentId="13_ncr:1_{F6DBDAD7-D1F9-4E40-814F-7854278F4709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30" i="2" l="1"/>
  <c r="E30" i="2"/>
  <c r="F30" i="2"/>
  <c r="G30" i="2"/>
  <c r="H30" i="2"/>
  <c r="I30" i="2"/>
  <c r="J30" i="2"/>
  <c r="K30" i="2"/>
  <c r="L30" i="2"/>
  <c r="C30" i="2"/>
  <c r="D38" i="2" l="1"/>
  <c r="D35" i="2" s="1"/>
  <c r="E38" i="2"/>
  <c r="F38" i="2"/>
  <c r="G38" i="2"/>
  <c r="G35" i="2" s="1"/>
  <c r="H38" i="2"/>
  <c r="H35" i="2" s="1"/>
  <c r="I38" i="2"/>
  <c r="I35" i="2" s="1"/>
  <c r="J38" i="2"/>
  <c r="J35" i="2" s="1"/>
  <c r="K38" i="2"/>
  <c r="L38" i="2"/>
  <c r="L35" i="2" s="1"/>
  <c r="C38" i="2"/>
  <c r="D37" i="2"/>
  <c r="E37" i="2"/>
  <c r="F37" i="2"/>
  <c r="G37" i="2"/>
  <c r="H37" i="2"/>
  <c r="I37" i="2"/>
  <c r="J37" i="2"/>
  <c r="K37" i="2"/>
  <c r="L37" i="2"/>
  <c r="C37" i="2"/>
  <c r="E35" i="2"/>
  <c r="F35" i="2"/>
  <c r="K35" i="2"/>
  <c r="C35" i="2"/>
  <c r="D34" i="2"/>
  <c r="E34" i="2"/>
  <c r="F34" i="2"/>
  <c r="G34" i="2"/>
  <c r="H34" i="2"/>
  <c r="I34" i="2"/>
  <c r="J34" i="2"/>
  <c r="K34" i="2"/>
  <c r="L34" i="2"/>
  <c r="C34" i="2"/>
  <c r="D33" i="2"/>
  <c r="E33" i="2"/>
  <c r="F33" i="2"/>
  <c r="G33" i="2"/>
  <c r="H33" i="2"/>
  <c r="I33" i="2"/>
  <c r="J33" i="2"/>
  <c r="K33" i="2"/>
  <c r="L33" i="2"/>
  <c r="C33" i="2"/>
  <c r="D31" i="2"/>
  <c r="F31" i="2"/>
  <c r="G31" i="2"/>
  <c r="H31" i="2"/>
  <c r="J31" i="2"/>
  <c r="K31" i="2"/>
  <c r="C31" i="2"/>
  <c r="D29" i="2"/>
  <c r="E29" i="2"/>
  <c r="F29" i="2"/>
  <c r="G29" i="2"/>
  <c r="H29" i="2"/>
  <c r="I29" i="2"/>
  <c r="J29" i="2"/>
  <c r="K29" i="2"/>
  <c r="L29" i="2"/>
  <c r="C29" i="2"/>
  <c r="D27" i="2"/>
  <c r="E27" i="2"/>
  <c r="F27" i="2"/>
  <c r="G27" i="2"/>
  <c r="H27" i="2"/>
  <c r="I27" i="2"/>
  <c r="J27" i="2"/>
  <c r="K27" i="2"/>
  <c r="L27" i="2"/>
  <c r="C27" i="2"/>
  <c r="D26" i="2"/>
  <c r="E26" i="2"/>
  <c r="F26" i="2"/>
  <c r="G26" i="2"/>
  <c r="H26" i="2"/>
  <c r="I26" i="2"/>
  <c r="J26" i="2"/>
  <c r="K26" i="2"/>
  <c r="L26" i="2"/>
  <c r="C26" i="2"/>
  <c r="D25" i="2"/>
  <c r="E25" i="2"/>
  <c r="F25" i="2"/>
  <c r="G25" i="2"/>
  <c r="H25" i="2"/>
  <c r="I25" i="2"/>
  <c r="J25" i="2"/>
  <c r="K25" i="2"/>
  <c r="L25" i="2"/>
  <c r="C25" i="2"/>
  <c r="D24" i="2" l="1"/>
  <c r="E24" i="2"/>
  <c r="F24" i="2"/>
  <c r="G24" i="2"/>
  <c r="H24" i="2"/>
  <c r="I24" i="2"/>
  <c r="J24" i="2"/>
  <c r="K24" i="2"/>
  <c r="L24" i="2"/>
  <c r="C24" i="2"/>
  <c r="D23" i="2"/>
  <c r="E23" i="2"/>
  <c r="F23" i="2"/>
  <c r="G23" i="2"/>
  <c r="H23" i="2"/>
  <c r="I23" i="2"/>
  <c r="J23" i="2"/>
  <c r="K23" i="2"/>
  <c r="L23" i="2"/>
  <c r="C23" i="2"/>
  <c r="D21" i="2"/>
  <c r="E21" i="2"/>
  <c r="F21" i="2"/>
  <c r="G21" i="2"/>
  <c r="H21" i="2"/>
  <c r="I21" i="2"/>
  <c r="J21" i="2"/>
  <c r="L21" i="2"/>
  <c r="C21" i="2"/>
  <c r="D20" i="2"/>
  <c r="E20" i="2"/>
  <c r="F20" i="2"/>
  <c r="G20" i="2"/>
  <c r="H20" i="2"/>
  <c r="I20" i="2"/>
  <c r="J20" i="2"/>
  <c r="L20" i="2"/>
  <c r="C20" i="2"/>
  <c r="D19" i="2"/>
  <c r="E19" i="2"/>
  <c r="F19" i="2"/>
  <c r="G19" i="2"/>
  <c r="H19" i="2"/>
  <c r="I19" i="2"/>
  <c r="J19" i="2"/>
  <c r="K19" i="2"/>
  <c r="L19" i="2"/>
  <c r="C19" i="2"/>
  <c r="D18" i="2"/>
  <c r="E18" i="2"/>
  <c r="F18" i="2"/>
  <c r="G18" i="2"/>
  <c r="H18" i="2"/>
  <c r="I18" i="2"/>
  <c r="J18" i="2"/>
  <c r="K18" i="2"/>
  <c r="L18" i="2"/>
  <c r="C18" i="2"/>
  <c r="D17" i="2" l="1"/>
  <c r="E17" i="2"/>
  <c r="F17" i="2"/>
  <c r="G17" i="2"/>
  <c r="H17" i="2"/>
  <c r="I17" i="2"/>
  <c r="J17" i="2"/>
  <c r="L17" i="2"/>
  <c r="C17" i="2"/>
</calcChain>
</file>

<file path=xl/sharedStrings.xml><?xml version="1.0" encoding="utf-8"?>
<sst xmlns="http://schemas.openxmlformats.org/spreadsheetml/2006/main" count="283" uniqueCount="253">
  <si>
    <t>INJAZ FOR DEVELOPMENT &amp; PROJECTS</t>
  </si>
  <si>
    <t>JORDAN INTERNATIONAL TRADING CENTER</t>
  </si>
  <si>
    <t>JORDANIAN DUTY FREE SHOPS</t>
  </si>
  <si>
    <t>NOPAR FOR TRADING AND INVESTMENT</t>
  </si>
  <si>
    <t>SOUTH ELECTRONICS</t>
  </si>
  <si>
    <t>SPECIALIZED TRADING &amp; INVESTMENT</t>
  </si>
  <si>
    <t>عرض التقرير المحدد</t>
  </si>
  <si>
    <t>اسم العنصر</t>
  </si>
  <si>
    <t>الاسواق الحرة الاردنية</t>
  </si>
  <si>
    <t>التسهيلات التجارية الاردنية</t>
  </si>
  <si>
    <t>الجنوب للإلكترونيات</t>
  </si>
  <si>
    <t>المتخصصة للتجارة والاستثمارات</t>
  </si>
  <si>
    <t>المتكاملة للتأجير التمويلي</t>
  </si>
  <si>
    <t>المركز الاردني للتجارة الدولية</t>
  </si>
  <si>
    <t>انجاز للتنمية والمشاريع المتعددة</t>
  </si>
  <si>
    <t>بندار للتجارة والإستثمار</t>
  </si>
  <si>
    <t>مجموعة أوفتك القابضة</t>
  </si>
  <si>
    <t>نوبار للتجارة والاستثمار</t>
  </si>
  <si>
    <t xml:space="preserve"> Property, plant and equipment</t>
  </si>
  <si>
    <t xml:space="preserve"> Intangible assets</t>
  </si>
  <si>
    <t xml:space="preserve"> Investment property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</si>
  <si>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</si>
  <si>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</si>
  <si>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</si>
  <si>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Non-current receivables due from related parties</t>
  </si>
  <si>
    <t xml:space="preserve"> Deferred tax assets</t>
  </si>
  <si>
    <t xml:space="preserve"> Trade and other non-current receivables</t>
  </si>
  <si>
    <t xml:space="preserve"> Other investments, including derivatives</t>
  </si>
  <si>
    <t xml:space="preserve"> Projects under implementation</t>
  </si>
  <si>
    <t xml:space="preserve"> Other non-current assets</t>
  </si>
  <si>
    <t xml:space="preserve"> Total non-current assets</t>
  </si>
  <si>
    <t xml:space="preserve"> Current inventories</t>
  </si>
  <si>
    <t xml:space="preserve"> Trade and other current receivables</t>
  </si>
  <si>
    <t xml:space="preserve"> Financial assets at fair value through profit or loss</t>
  </si>
  <si>
    <t xml:space="preserve"> Current receivables due from related parties</t>
  </si>
  <si>
    <t xml:space="preserve"> Cash on hand and at banks</t>
  </si>
  <si>
    <t xml:space="preserve"> Other current assets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</si>
  <si>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</si>
  <si>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</si>
  <si>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</si>
  <si>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</si>
  <si>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</si>
  <si>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Share premium</t>
  </si>
  <si>
    <t xml:space="preserve"> Issuance discount</t>
  </si>
  <si>
    <t xml:space="preserve"> Treasury shares</t>
  </si>
  <si>
    <t xml:space="preserve"> Statutory reserve</t>
  </si>
  <si>
    <t xml:space="preserve"> Voluntary reserve</t>
  </si>
  <si>
    <t xml:space="preserve"> Special reserve</t>
  </si>
  <si>
    <t xml:space="preserve"> Fair value reserve</t>
  </si>
  <si>
    <t xml:space="preserve"> Other reserves</t>
  </si>
  <si>
    <t xml:space="preserve"> Total equity attributable to owners of parent</t>
  </si>
  <si>
    <t xml:space="preserve"> Non-controlling interests</t>
  </si>
  <si>
    <t xml:space="preserve"> Total equity</t>
  </si>
  <si>
    <t xml:space="preserve"> Non-current provisions</t>
  </si>
  <si>
    <t xml:space="preserve"> Non current borrowings</t>
  </si>
  <si>
    <t xml:space="preserve"> Trade and other non-current payables</t>
  </si>
  <si>
    <t xml:space="preserve"> Non-current payables to related parties</t>
  </si>
  <si>
    <t xml:space="preserve"> Non-current finance lease obligations</t>
  </si>
  <si>
    <t xml:space="preserve"> Other non-current liabilities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</si>
  <si>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</si>
  <si>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</si>
  <si>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</si>
  <si>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</si>
  <si>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Current payables to related parties</t>
  </si>
  <si>
    <t xml:space="preserve"> Bank overdraft</t>
  </si>
  <si>
    <t xml:space="preserve"> Current finance lease obligations</t>
  </si>
  <si>
    <t xml:space="preserve"> Other current financial liabilities</t>
  </si>
  <si>
    <t xml:space="preserve"> Income tax provision</t>
  </si>
  <si>
    <t xml:space="preserve"> Revenue received in advance, current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</si>
  <si>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</si>
  <si>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</si>
  <si>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</si>
  <si>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</si>
  <si>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</si>
  <si>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</si>
  <si>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</si>
  <si>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</si>
  <si>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Selling and distribution expenses</t>
  </si>
  <si>
    <t xml:space="preserve"> Government revenue share</t>
  </si>
  <si>
    <t xml:space="preserve"> Other operating expense</t>
  </si>
  <si>
    <t xml:space="preserve"> Profit (loss) from operating activities</t>
  </si>
  <si>
    <t xml:space="preserve"> Other provisions</t>
  </si>
  <si>
    <t xml:space="preserve"> Other income</t>
  </si>
  <si>
    <t xml:space="preserve"> Other expense</t>
  </si>
  <si>
    <t xml:space="preserve"> Realized gains (losses) on financial assets at fair value through other comprehensive income</t>
  </si>
  <si>
    <t xml:space="preserve"> Gains (losses) on financial assets at fair value through income statement</t>
  </si>
  <si>
    <t xml:space="preserve"> Finance income</t>
  </si>
  <si>
    <t xml:space="preserve"> Finance costs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</si>
  <si>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</si>
  <si>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</si>
  <si>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</si>
  <si>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</si>
  <si>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</si>
  <si>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</si>
  <si>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</si>
  <si>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</si>
  <si>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</si>
  <si>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</si>
  <si>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</si>
  <si>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</si>
  <si>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</si>
  <si>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</si>
  <si>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موجودات غير ملموسة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</si>
  <si>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</si>
  <si>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</si>
  <si>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</si>
  <si>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</si>
  <si>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الذمم المدينة غير المتداولة المستحقة من أطراف ذات علاقة</t>
  </si>
  <si>
    <t xml:space="preserve"> الموجودات الضريبية المؤجلة</t>
  </si>
  <si>
    <t xml:space="preserve"> الذمم التجارية والذمم المدينة الأخرى غير المتداولة</t>
  </si>
  <si>
    <t xml:space="preserve"> استثمارات أخرى ومشتقات مالية</t>
  </si>
  <si>
    <t xml:space="preserve"> مشاريع تحت التنفيذ</t>
  </si>
  <si>
    <t xml:space="preserve"> موجودات غير متداولة أخرى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</si>
  <si>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</si>
  <si>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</si>
  <si>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</si>
  <si>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موجودات مالية بالقيمة العادلة من خلال قائمة الدخل</t>
  </si>
  <si>
    <t xml:space="preserve"> الذمم المدينة المتداولة المستحقة من أطراف ذات علاقة</t>
  </si>
  <si>
    <t xml:space="preserve"> النقد في الصندوق ولدى البنوك</t>
  </si>
  <si>
    <t xml:space="preserve"> موجودات متداولة أخرى</t>
  </si>
  <si>
    <t xml:space="preserve"> موجودات معدة للبيع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</si>
  <si>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</si>
  <si>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</si>
  <si>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</si>
  <si>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</si>
  <si>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علاوة إصدار</t>
  </si>
  <si>
    <t xml:space="preserve"> خصم إصدار</t>
  </si>
  <si>
    <t xml:space="preserve"> أسهم الخزينة</t>
  </si>
  <si>
    <t xml:space="preserve"> احتياطي اجباري</t>
  </si>
  <si>
    <t xml:space="preserve"> إحتياطي اختياري</t>
  </si>
  <si>
    <t xml:space="preserve"> إحتياطي خاص</t>
  </si>
  <si>
    <t xml:space="preserve"> إحتياطي القيمة العادلة</t>
  </si>
  <si>
    <t xml:space="preserve"> احتياطيات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</si>
  <si>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</si>
  <si>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</si>
  <si>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</si>
  <si>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المخصصات غير المتداولة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</si>
  <si>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</si>
  <si>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</si>
  <si>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الذمم الدائنة غير المتداولة للأطراف ذات علاقة</t>
  </si>
  <si>
    <t xml:space="preserve"> التزام غير المتداول مقابل عقد تاجير تمويلي</t>
  </si>
  <si>
    <t xml:space="preserve"> مطلوبات غير متداولة أخرى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</si>
  <si>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</si>
  <si>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</si>
  <si>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</si>
  <si>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</si>
  <si>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الذمم الدائنة المتداولة لأطراف ذات العلاقة</t>
  </si>
  <si>
    <t xml:space="preserve"> الحسابات المصرفية المكشوفة</t>
  </si>
  <si>
    <t xml:space="preserve"> التزام متداول مقابل عقد تاجير تمويلي</t>
  </si>
  <si>
    <t xml:space="preserve"> مطلوبات مالية متداولة أخرى</t>
  </si>
  <si>
    <t xml:space="preserve"> مخصص ضريبة دخل</t>
  </si>
  <si>
    <t xml:space="preserve"> ايرادات مقبوضة مقدماً متداولة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</si>
  <si>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</si>
  <si>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</si>
  <si>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</si>
  <si>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</si>
  <si>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</si>
  <si>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</si>
  <si>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</si>
  <si>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</si>
  <si>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مصاريف البيع والتوزيع</t>
  </si>
  <si>
    <t xml:space="preserve"> حصة الحكومة من الإيرادات</t>
  </si>
  <si>
    <t xml:space="preserve"> مصاريف تشغيلية أخرى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</si>
  <si>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</si>
  <si>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</si>
  <si>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</si>
  <si>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مصاريف أخرى</t>
  </si>
  <si>
    <t xml:space="preserve"> أرباح (خسائر) متحققة من موجودات مالية بالقيمة العادلة من خلال الدخل الشامل الآخر</t>
  </si>
  <si>
    <t xml:space="preserve"> ارباح (خسائر) موجودات مالية بالقيمة العادلة من خلال قائمة الدخل</t>
  </si>
  <si>
    <t xml:space="preserve"> الدخل التمويلي</t>
  </si>
  <si>
    <t xml:space="preserve"> تكاليف التمويل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</si>
  <si>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</si>
  <si>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</si>
  <si>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</si>
  <si>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</si>
  <si>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</si>
  <si>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</si>
  <si>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</si>
  <si>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</si>
  <si>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</si>
  <si>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</si>
  <si>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</si>
  <si>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</si>
  <si>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</si>
  <si>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</si>
  <si>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Income statement</t>
  </si>
  <si>
    <t>Statement of cash flows</t>
  </si>
  <si>
    <t>قائمة المركز المالي</t>
  </si>
  <si>
    <t>قائمة الدخل</t>
  </si>
  <si>
    <t>قائمة التدفقات النقدية</t>
  </si>
  <si>
    <t xml:space="preserve">BINDAR TRADING &amp; INVESTMENT </t>
  </si>
  <si>
    <t xml:space="preserve">COMPREHENSIVE LEASING COMPANY </t>
  </si>
  <si>
    <t xml:space="preserve">OFFTEC HOLDING GROUP </t>
  </si>
  <si>
    <t>JORDAN TRADE FACILITIES</t>
  </si>
  <si>
    <t>البيانات المالية السنوية لعام 2022</t>
  </si>
  <si>
    <t>Annual Financial Data for the Year 2022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</si>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</sst>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readingOrder="2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1" fillId="0" borderId="0" xfId="0" applyFont="1"/>
    <xf numFmtId="0" fontId="0" fillId="0" borderId="1" xfId="0" applyNumberFormat="1" applyBorder="1" applyAlignment="1">
      <alignment horizontal="left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2" fillId="0" borderId="0" xfId="0" applyFont="1"/>
    <xf numFmtId="0" fontId="3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0" xfId="0" applyFont="1"/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20</xdr:col>
      <xdr:colOff>209550</xdr:colOff>
      <xdr:row>3</xdr:row>
      <xdr:rowOff>9525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5FF54FE0-C799-4E93-93E7-9BE0191F6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394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"/>
  <sheetViews>
    <sheetView tabSelected="1" workbookViewId="0">
      <selection activeCell="A9" sqref="A9"/>
    </sheetView>
  </sheetViews>
  <sheetFormatPr defaultRowHeight="12.75" x14ac:dyDescent="0.2"/>
  <cols>
    <col min="1" max="1" width="77.7109375" customWidth="1"/>
    <col min="2" max="10" width="15.7109375" customWidth="1"/>
    <col min="11" max="11" width="25.85546875" customWidth="1"/>
    <col min="12" max="12" width="59" bestFit="1" customWidth="1"/>
    <col min="13" max="13" width="54.7109375" bestFit="1" customWidth="1"/>
  </cols>
  <sheetData>
    <row r="1" spans="1:12" x14ac:dyDescent="0.2">
      <c r="L1" t="s">
        <v>6</v>
      </c>
    </row>
    <row r="2" spans="1:12" x14ac:dyDescent="0.2">
      <c r="L2" t="s">
        <v>7</v>
      </c>
    </row>
    <row r="7" spans="1:12" ht="15" x14ac:dyDescent="0.25">
      <c r="A7" s="14" t="s">
        <v>195</v>
      </c>
      <c r="L7" s="14" t="s">
        <v>194</v>
      </c>
    </row>
    <row r="9" spans="1:12" ht="51" x14ac:dyDescent="0.2">
      <c r="A9" s="13"/>
      <c r="B9" s="32" t="s">
        <v>190</v>
      </c>
      <c r="C9" s="33" t="s">
        <v>191</v>
      </c>
      <c r="D9" s="33" t="s">
        <v>0</v>
      </c>
      <c r="E9" s="33" t="s">
        <v>1</v>
      </c>
      <c r="F9" s="33" t="s">
        <v>193</v>
      </c>
      <c r="G9" s="33" t="s">
        <v>2</v>
      </c>
      <c r="H9" s="33" t="s">
        <v>3</v>
      </c>
      <c r="I9" s="33" t="s">
        <v>192</v>
      </c>
      <c r="J9" s="33" t="s">
        <v>4</v>
      </c>
      <c r="K9" s="33" t="s">
        <v>5</v>
      </c>
      <c r="L9" s="10"/>
    </row>
    <row r="10" spans="1:12" ht="12.75" customHeight="1" x14ac:dyDescent="0.2">
      <c r="A10" s="11"/>
      <c r="B10" s="32" t="s">
        <v>15</v>
      </c>
      <c r="C10" s="33" t="s">
        <v>12</v>
      </c>
      <c r="D10" s="33" t="s">
        <v>14</v>
      </c>
      <c r="E10" s="33" t="s">
        <v>13</v>
      </c>
      <c r="F10" s="33" t="s">
        <v>9</v>
      </c>
      <c r="G10" s="33" t="s">
        <v>8</v>
      </c>
      <c r="H10" s="33" t="s">
        <v>17</v>
      </c>
      <c r="I10" s="33" t="s">
        <v>16</v>
      </c>
      <c r="J10" s="33" t="s">
        <v>10</v>
      </c>
      <c r="K10" s="33" t="s">
        <v>11</v>
      </c>
      <c r="L10" s="11"/>
    </row>
    <row r="11" spans="1:12" x14ac:dyDescent="0.2">
      <c r="A11" s="12"/>
      <c r="B11" s="9">
        <v>131219</v>
      </c>
      <c r="C11" s="2">
        <v>131264</v>
      </c>
      <c r="D11" s="2">
        <v>141058</v>
      </c>
      <c r="E11" s="2">
        <v>131023</v>
      </c>
      <c r="F11" s="2">
        <v>131062</v>
      </c>
      <c r="G11" s="2">
        <v>131022</v>
      </c>
      <c r="H11" s="2">
        <v>131238</v>
      </c>
      <c r="I11" s="2">
        <v>131228</v>
      </c>
      <c r="J11" s="2">
        <v>131230</v>
      </c>
      <c r="K11" s="2">
        <v>131081</v>
      </c>
      <c r="L11" s="12"/>
    </row>
    <row r="13" spans="1:12" x14ac:dyDescent="0.2">
      <c r="A13" s="7" t="s">
        <v>184</v>
      </c>
      <c r="L13" s="7" t="s">
        <v>187</v>
      </c>
    </row>
    <row r="14" spans="1:12" x14ac:dyDescent="0.2">
      <c r="A14" s="1" t="s">
        <v>18</v>
      </c>
      <c r="B14" s="8">
        <v>230272</v>
      </c>
      <c r="C14" s="8">
        <v>2847119</v>
      </c>
      <c r="D14" s="8">
        <v>34507564</v>
      </c>
      <c r="E14" s="8">
        <v>276955</v>
      </c>
      <c r="F14" s="8">
        <v>86649</v>
      </c>
      <c r="G14" s="8">
        <v>9568544</v>
      </c>
      <c r="H14" s="8">
        <v>101</v>
      </c>
      <c r="I14" s="8">
        <v>751215</v>
      </c>
      <c r="J14" s="8">
        <v>476638</v>
      </c>
      <c r="K14" s="8">
        <v>424355</v>
      </c>
      <c r="L14" s="4" t="s">
        <v>101</v>
      </c>
    </row>
    <row r="15" spans="1:12" x14ac:dyDescent="0.2">
      <c r="A15" s="1" t="s">
        <v>19</v>
      </c>
      <c r="B15" s="3">
        <v>0</v>
      </c>
      <c r="C15" s="8">
        <v>23128</v>
      </c>
      <c r="D15" s="8">
        <v>27508872</v>
      </c>
      <c r="E15" s="3">
        <v>0</v>
      </c>
      <c r="F15" s="8">
        <v>49745</v>
      </c>
      <c r="G15" s="8">
        <v>16769911</v>
      </c>
      <c r="H15" s="3">
        <v>0</v>
      </c>
      <c r="I15" s="8">
        <v>12499683</v>
      </c>
      <c r="J15" s="3">
        <v>0</v>
      </c>
      <c r="K15" s="3">
        <v>0</v>
      </c>
      <c r="L15" s="1" t="s">
        <v>102</v>
      </c>
    </row>
    <row r="16" spans="1:12" x14ac:dyDescent="0.2">
      <c r="A16" s="1" t="s">
        <v>20</v>
      </c>
      <c r="B16" s="8">
        <v>2853444</v>
      </c>
      <c r="C16" s="8">
        <v>2932740</v>
      </c>
      <c r="D16" s="8">
        <v>5977467</v>
      </c>
      <c r="E16" s="8">
        <v>179331</v>
      </c>
      <c r="F16" s="8">
        <v>351000</v>
      </c>
      <c r="G16" s="3">
        <v>0</v>
      </c>
      <c r="H16" s="8">
        <v>823160</v>
      </c>
      <c r="I16" s="8">
        <v>945423</v>
      </c>
      <c r="J16" s="3">
        <v>0</v>
      </c>
      <c r="K16" s="3">
        <v>0</v>
      </c>
      <c r="L16" s="1" t="s">
        <v>103</v>
      </c>
    </row>
    <row r="17" spans="1:12" x14ac:dyDescent="0.2">
      <c r="A17" s="1" t="s">
        <v>21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8">
        <v>10496037</v>
      </c>
      <c r="K17" s="3">
        <v>0</v>
      </c>
      <c r="L17" s="1" t="s">
        <v>104</v>
      </c>
    </row>
    <row r="18" spans="1:12" x14ac:dyDescent="0.2">
      <c r="A18" s="1" t="s">
        <v>22</v>
      </c>
      <c r="B18" s="8">
        <v>148197</v>
      </c>
      <c r="C18" s="3">
        <v>0</v>
      </c>
      <c r="D18" s="3">
        <v>0</v>
      </c>
      <c r="E18" s="3">
        <v>0</v>
      </c>
      <c r="F18" s="8">
        <v>214158</v>
      </c>
      <c r="G18" s="8">
        <v>550</v>
      </c>
      <c r="H18" s="8">
        <v>157</v>
      </c>
      <c r="I18" s="3">
        <v>0</v>
      </c>
      <c r="J18" s="8">
        <v>151659</v>
      </c>
      <c r="K18" s="8">
        <v>21327</v>
      </c>
      <c r="L18" s="1" t="s">
        <v>105</v>
      </c>
    </row>
    <row r="19" spans="1:12" x14ac:dyDescent="0.2">
      <c r="A19" s="1" t="s">
        <v>23</v>
      </c>
      <c r="B19" s="3">
        <v>0</v>
      </c>
      <c r="C19" s="3">
        <v>0</v>
      </c>
      <c r="D19" s="3">
        <v>0</v>
      </c>
      <c r="E19" s="8">
        <v>300000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1" t="s">
        <v>106</v>
      </c>
    </row>
    <row r="20" spans="1:12" x14ac:dyDescent="0.2">
      <c r="A20" s="1" t="s">
        <v>24</v>
      </c>
      <c r="B20" s="3">
        <v>0</v>
      </c>
      <c r="C20" s="3">
        <v>0</v>
      </c>
      <c r="D20" s="3">
        <v>0</v>
      </c>
      <c r="E20" s="8">
        <v>50261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1" t="s">
        <v>107</v>
      </c>
    </row>
    <row r="21" spans="1:12" x14ac:dyDescent="0.2">
      <c r="A21" s="1" t="s">
        <v>25</v>
      </c>
      <c r="B21" s="8">
        <v>1335807</v>
      </c>
      <c r="C21" s="3">
        <v>0</v>
      </c>
      <c r="D21" s="3">
        <v>0</v>
      </c>
      <c r="E21" s="3">
        <v>0</v>
      </c>
      <c r="F21" s="8">
        <v>3091718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1" t="s">
        <v>108</v>
      </c>
    </row>
    <row r="22" spans="1:12" x14ac:dyDescent="0.2">
      <c r="A22" s="1" t="s">
        <v>26</v>
      </c>
      <c r="B22" s="3">
        <v>0</v>
      </c>
      <c r="C22" s="8">
        <v>41120224</v>
      </c>
      <c r="D22" s="3">
        <v>0</v>
      </c>
      <c r="E22" s="8">
        <v>5176297</v>
      </c>
      <c r="F22" s="3">
        <v>0</v>
      </c>
      <c r="G22" s="3">
        <v>0</v>
      </c>
      <c r="H22" s="3">
        <v>0</v>
      </c>
      <c r="I22" s="8">
        <v>1126950</v>
      </c>
      <c r="J22" s="3">
        <v>0</v>
      </c>
      <c r="K22" s="3">
        <v>0</v>
      </c>
      <c r="L22" s="1" t="s">
        <v>109</v>
      </c>
    </row>
    <row r="23" spans="1:12" x14ac:dyDescent="0.2">
      <c r="A23" s="5" t="s">
        <v>27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5" t="s">
        <v>110</v>
      </c>
    </row>
    <row r="24" spans="1:12" x14ac:dyDescent="0.2">
      <c r="A24" s="1" t="s">
        <v>28</v>
      </c>
      <c r="B24" s="3">
        <v>0</v>
      </c>
      <c r="C24" s="8">
        <v>2935755</v>
      </c>
      <c r="D24" s="3">
        <v>0</v>
      </c>
      <c r="E24" s="3">
        <v>0</v>
      </c>
      <c r="F24" s="3">
        <v>0</v>
      </c>
      <c r="G24" s="8">
        <v>15115364</v>
      </c>
      <c r="H24" s="3">
        <v>0</v>
      </c>
      <c r="I24" s="3">
        <v>0</v>
      </c>
      <c r="J24" s="3">
        <v>0</v>
      </c>
      <c r="K24" s="8">
        <v>3428</v>
      </c>
      <c r="L24" s="1" t="s">
        <v>111</v>
      </c>
    </row>
    <row r="25" spans="1:12" x14ac:dyDescent="0.2">
      <c r="A25" s="1" t="s">
        <v>29</v>
      </c>
      <c r="B25" s="3">
        <v>0</v>
      </c>
      <c r="C25" s="3">
        <v>0</v>
      </c>
      <c r="D25" s="8">
        <v>1634735</v>
      </c>
      <c r="E25" s="8">
        <v>39428</v>
      </c>
      <c r="F25" s="3">
        <v>0</v>
      </c>
      <c r="G25" s="8">
        <v>5045629</v>
      </c>
      <c r="H25" s="3">
        <v>0</v>
      </c>
      <c r="I25" s="8">
        <v>1140964</v>
      </c>
      <c r="J25" s="3">
        <v>0</v>
      </c>
      <c r="K25" s="3">
        <v>0</v>
      </c>
      <c r="L25" s="1" t="s">
        <v>112</v>
      </c>
    </row>
    <row r="26" spans="1:12" x14ac:dyDescent="0.2">
      <c r="A26" s="1" t="s">
        <v>30</v>
      </c>
      <c r="B26" s="8">
        <v>5958041</v>
      </c>
      <c r="C26" s="8">
        <v>49858966</v>
      </c>
      <c r="D26" s="8">
        <v>69628638</v>
      </c>
      <c r="E26" s="8">
        <v>6022272</v>
      </c>
      <c r="F26" s="8">
        <v>3793270</v>
      </c>
      <c r="G26" s="8">
        <v>46499998</v>
      </c>
      <c r="H26" s="8">
        <v>823418</v>
      </c>
      <c r="I26" s="8">
        <v>16464235</v>
      </c>
      <c r="J26" s="8">
        <v>11124334</v>
      </c>
      <c r="K26" s="8">
        <v>449110</v>
      </c>
      <c r="L26" s="1" t="s">
        <v>113</v>
      </c>
    </row>
    <row r="27" spans="1:12" x14ac:dyDescent="0.2">
      <c r="A27" s="1" t="s">
        <v>31</v>
      </c>
      <c r="B27" s="3">
        <v>0</v>
      </c>
      <c r="C27" s="3">
        <v>0</v>
      </c>
      <c r="D27" s="8">
        <v>11570848</v>
      </c>
      <c r="E27" s="8">
        <v>1256069</v>
      </c>
      <c r="F27" s="3">
        <v>0</v>
      </c>
      <c r="G27" s="8">
        <v>9156785</v>
      </c>
      <c r="H27" s="3">
        <v>0</v>
      </c>
      <c r="I27" s="8">
        <v>6751284</v>
      </c>
      <c r="J27" s="8">
        <v>241715</v>
      </c>
      <c r="K27" s="8">
        <v>963584</v>
      </c>
      <c r="L27" s="1" t="s">
        <v>114</v>
      </c>
    </row>
    <row r="28" spans="1:12" x14ac:dyDescent="0.2">
      <c r="A28" s="1" t="s">
        <v>32</v>
      </c>
      <c r="B28" s="3">
        <v>0</v>
      </c>
      <c r="C28" s="8">
        <v>30235467</v>
      </c>
      <c r="D28" s="8">
        <v>56950243</v>
      </c>
      <c r="E28" s="8">
        <v>313060</v>
      </c>
      <c r="F28" s="8">
        <v>86872357</v>
      </c>
      <c r="G28" s="8">
        <v>1655241</v>
      </c>
      <c r="H28" s="8">
        <v>2500</v>
      </c>
      <c r="I28" s="8">
        <v>16306305</v>
      </c>
      <c r="J28" s="8">
        <v>1504194</v>
      </c>
      <c r="K28" s="8">
        <v>460174</v>
      </c>
      <c r="L28" s="1" t="s">
        <v>115</v>
      </c>
    </row>
    <row r="29" spans="1:12" x14ac:dyDescent="0.2">
      <c r="A29" s="1" t="s">
        <v>33</v>
      </c>
      <c r="B29" s="3">
        <v>0</v>
      </c>
      <c r="C29" s="8">
        <v>1610667</v>
      </c>
      <c r="D29" s="3">
        <v>0</v>
      </c>
      <c r="E29" s="8">
        <v>422308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1" t="s">
        <v>116</v>
      </c>
    </row>
    <row r="30" spans="1:12" x14ac:dyDescent="0.2">
      <c r="A30" s="1" t="s">
        <v>34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8">
        <v>3982024</v>
      </c>
      <c r="K30" s="3">
        <v>0</v>
      </c>
      <c r="L30" s="1" t="s">
        <v>117</v>
      </c>
    </row>
    <row r="31" spans="1:12" x14ac:dyDescent="0.2">
      <c r="A31" s="1" t="s">
        <v>35</v>
      </c>
      <c r="B31" s="8">
        <v>2262586</v>
      </c>
      <c r="C31" s="8">
        <v>147116</v>
      </c>
      <c r="D31" s="8">
        <v>14754374</v>
      </c>
      <c r="E31" s="8">
        <v>787497</v>
      </c>
      <c r="F31" s="8">
        <v>2288464</v>
      </c>
      <c r="G31" s="8">
        <v>25316479</v>
      </c>
      <c r="H31" s="8">
        <v>17735</v>
      </c>
      <c r="I31" s="8">
        <v>1539503</v>
      </c>
      <c r="J31" s="8">
        <v>8710</v>
      </c>
      <c r="K31" s="8">
        <v>4993</v>
      </c>
      <c r="L31" s="1" t="s">
        <v>118</v>
      </c>
    </row>
    <row r="32" spans="1:12" x14ac:dyDescent="0.2">
      <c r="A32" s="1" t="s">
        <v>36</v>
      </c>
      <c r="B32" s="8">
        <v>86394935</v>
      </c>
      <c r="C32" s="3">
        <v>0</v>
      </c>
      <c r="D32" s="8">
        <v>6894475</v>
      </c>
      <c r="E32" s="8">
        <v>792510</v>
      </c>
      <c r="F32" s="8">
        <v>573652</v>
      </c>
      <c r="G32" s="3">
        <v>0</v>
      </c>
      <c r="H32" s="8">
        <v>95</v>
      </c>
      <c r="I32" s="8">
        <v>1812755</v>
      </c>
      <c r="J32" s="8">
        <v>104673</v>
      </c>
      <c r="K32" s="8">
        <v>19405</v>
      </c>
      <c r="L32" s="1" t="s">
        <v>119</v>
      </c>
    </row>
    <row r="33" spans="1:12" x14ac:dyDescent="0.2">
      <c r="A33" s="1" t="s">
        <v>37</v>
      </c>
      <c r="B33" s="8">
        <v>145229</v>
      </c>
      <c r="C33" s="3">
        <v>0</v>
      </c>
      <c r="D33" s="3">
        <v>0</v>
      </c>
      <c r="E33" s="3">
        <v>0</v>
      </c>
      <c r="F33" s="8">
        <v>2692228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1" t="s">
        <v>120</v>
      </c>
    </row>
    <row r="34" spans="1:12" x14ac:dyDescent="0.2">
      <c r="A34" s="1" t="s">
        <v>38</v>
      </c>
      <c r="B34" s="8">
        <v>88802750</v>
      </c>
      <c r="C34" s="8">
        <v>31993250</v>
      </c>
      <c r="D34" s="8">
        <v>90169940</v>
      </c>
      <c r="E34" s="8">
        <v>3571444</v>
      </c>
      <c r="F34" s="8">
        <v>92426701</v>
      </c>
      <c r="G34" s="8">
        <v>36128505</v>
      </c>
      <c r="H34" s="8">
        <v>20330</v>
      </c>
      <c r="I34" s="8">
        <v>26409847</v>
      </c>
      <c r="J34" s="8">
        <v>5841316</v>
      </c>
      <c r="K34" s="8">
        <v>1448156</v>
      </c>
      <c r="L34" s="1" t="s">
        <v>121</v>
      </c>
    </row>
    <row r="35" spans="1:12" x14ac:dyDescent="0.2">
      <c r="A35" s="1" t="s">
        <v>39</v>
      </c>
      <c r="B35" s="8">
        <v>94760791</v>
      </c>
      <c r="C35" s="8">
        <v>81852216</v>
      </c>
      <c r="D35" s="8">
        <v>159798578</v>
      </c>
      <c r="E35" s="8">
        <v>9593716</v>
      </c>
      <c r="F35" s="8">
        <v>96219971</v>
      </c>
      <c r="G35" s="8">
        <v>82628503</v>
      </c>
      <c r="H35" s="8">
        <v>843748</v>
      </c>
      <c r="I35" s="8">
        <v>42874082</v>
      </c>
      <c r="J35" s="8">
        <v>16965650</v>
      </c>
      <c r="K35" s="8">
        <v>1897266</v>
      </c>
      <c r="L35" s="1" t="s">
        <v>122</v>
      </c>
    </row>
    <row r="36" spans="1:12" x14ac:dyDescent="0.2">
      <c r="A36" s="1" t="s">
        <v>40</v>
      </c>
      <c r="B36" s="8">
        <v>20000000</v>
      </c>
      <c r="C36" s="8">
        <v>15000000</v>
      </c>
      <c r="D36" s="8">
        <v>37720000</v>
      </c>
      <c r="E36" s="8">
        <v>3400000</v>
      </c>
      <c r="F36" s="8">
        <v>16500000</v>
      </c>
      <c r="G36" s="8">
        <v>22500000</v>
      </c>
      <c r="H36" s="8">
        <v>1100070</v>
      </c>
      <c r="I36" s="8">
        <v>34850000</v>
      </c>
      <c r="J36" s="8">
        <v>2120410</v>
      </c>
      <c r="K36" s="8">
        <v>1000000</v>
      </c>
      <c r="L36" s="1" t="s">
        <v>123</v>
      </c>
    </row>
    <row r="37" spans="1:12" x14ac:dyDescent="0.2">
      <c r="A37" s="1" t="s">
        <v>41</v>
      </c>
      <c r="B37" s="8">
        <v>16678819</v>
      </c>
      <c r="C37" s="8">
        <v>5079651</v>
      </c>
      <c r="D37" s="8">
        <v>3562835</v>
      </c>
      <c r="E37" s="8">
        <v>1047763</v>
      </c>
      <c r="F37" s="8">
        <v>20177285</v>
      </c>
      <c r="G37" s="8">
        <v>17853837</v>
      </c>
      <c r="H37" s="8">
        <v>-266422</v>
      </c>
      <c r="I37" s="8">
        <v>1283502</v>
      </c>
      <c r="J37" s="8">
        <v>-1142882</v>
      </c>
      <c r="K37" s="8">
        <v>47450</v>
      </c>
      <c r="L37" s="1" t="s">
        <v>124</v>
      </c>
    </row>
    <row r="38" spans="1:12" x14ac:dyDescent="0.2">
      <c r="A38" s="1" t="s">
        <v>42</v>
      </c>
      <c r="B38" s="8">
        <v>1602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1" t="s">
        <v>125</v>
      </c>
    </row>
    <row r="39" spans="1:12" x14ac:dyDescent="0.2">
      <c r="A39" s="5" t="s">
        <v>43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5" t="s">
        <v>126</v>
      </c>
    </row>
    <row r="40" spans="1:12" x14ac:dyDescent="0.2">
      <c r="A40" s="5" t="s">
        <v>44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5" t="s">
        <v>127</v>
      </c>
    </row>
    <row r="41" spans="1:12" x14ac:dyDescent="0.2">
      <c r="A41" s="1" t="s">
        <v>45</v>
      </c>
      <c r="B41" s="8">
        <v>3880088</v>
      </c>
      <c r="C41" s="8">
        <v>2888527</v>
      </c>
      <c r="D41" s="8">
        <v>1642883</v>
      </c>
      <c r="E41" s="8">
        <v>850000</v>
      </c>
      <c r="F41" s="8">
        <v>4125000</v>
      </c>
      <c r="G41" s="8">
        <v>7500000</v>
      </c>
      <c r="H41" s="3">
        <v>0</v>
      </c>
      <c r="I41" s="8">
        <v>1767813</v>
      </c>
      <c r="J41" s="8">
        <v>297734</v>
      </c>
      <c r="K41" s="8">
        <v>255596</v>
      </c>
      <c r="L41" s="1" t="s">
        <v>128</v>
      </c>
    </row>
    <row r="42" spans="1:12" x14ac:dyDescent="0.2">
      <c r="A42" s="1" t="s">
        <v>46</v>
      </c>
      <c r="B42" s="3">
        <v>0</v>
      </c>
      <c r="C42" s="3">
        <v>0</v>
      </c>
      <c r="D42" s="3">
        <v>0</v>
      </c>
      <c r="E42" s="8">
        <v>300000</v>
      </c>
      <c r="F42" s="3">
        <v>0</v>
      </c>
      <c r="G42" s="8">
        <v>2578582</v>
      </c>
      <c r="H42" s="3">
        <v>0</v>
      </c>
      <c r="I42" s="3">
        <v>0</v>
      </c>
      <c r="J42" s="8">
        <v>55087</v>
      </c>
      <c r="K42" s="3">
        <v>0</v>
      </c>
      <c r="L42" s="1" t="s">
        <v>129</v>
      </c>
    </row>
    <row r="43" spans="1:12" x14ac:dyDescent="0.2">
      <c r="A43" s="1" t="s">
        <v>47</v>
      </c>
      <c r="B43" s="3">
        <v>0</v>
      </c>
      <c r="C43" s="3">
        <v>0</v>
      </c>
      <c r="D43" s="8">
        <v>21906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1" t="s">
        <v>130</v>
      </c>
    </row>
    <row r="44" spans="1:12" x14ac:dyDescent="0.2">
      <c r="A44" s="1" t="s">
        <v>48</v>
      </c>
      <c r="B44" s="8">
        <v>13144</v>
      </c>
      <c r="C44" s="3">
        <v>0</v>
      </c>
      <c r="D44" s="3">
        <v>0</v>
      </c>
      <c r="E44" s="8">
        <v>-127247</v>
      </c>
      <c r="F44" s="8">
        <v>18994</v>
      </c>
      <c r="G44" s="8">
        <v>-5150</v>
      </c>
      <c r="H44" s="3">
        <v>0</v>
      </c>
      <c r="I44" s="3">
        <v>0</v>
      </c>
      <c r="J44" s="8">
        <v>-284082</v>
      </c>
      <c r="K44" s="8">
        <v>2661</v>
      </c>
      <c r="L44" s="1" t="s">
        <v>131</v>
      </c>
    </row>
    <row r="45" spans="1:12" x14ac:dyDescent="0.2">
      <c r="A45" s="1" t="s">
        <v>49</v>
      </c>
      <c r="B45" s="3">
        <v>0</v>
      </c>
      <c r="C45" s="3">
        <v>0</v>
      </c>
      <c r="D45" s="8">
        <v>2089</v>
      </c>
      <c r="E45" s="3">
        <v>0</v>
      </c>
      <c r="F45" s="3">
        <v>0</v>
      </c>
      <c r="G45" s="3">
        <v>0</v>
      </c>
      <c r="H45" s="3">
        <v>0</v>
      </c>
      <c r="I45" s="8">
        <v>-18541025</v>
      </c>
      <c r="J45" s="3">
        <v>0</v>
      </c>
      <c r="K45" s="3">
        <v>0</v>
      </c>
      <c r="L45" s="1" t="s">
        <v>132</v>
      </c>
    </row>
    <row r="46" spans="1:12" x14ac:dyDescent="0.2">
      <c r="A46" s="1" t="s">
        <v>50</v>
      </c>
      <c r="B46" s="8">
        <v>40573653</v>
      </c>
      <c r="C46" s="8">
        <v>22968178</v>
      </c>
      <c r="D46" s="8">
        <v>42949713</v>
      </c>
      <c r="E46" s="3">
        <v>5470516</v>
      </c>
      <c r="F46" s="8">
        <v>40821279</v>
      </c>
      <c r="G46" s="8">
        <v>50427269</v>
      </c>
      <c r="H46" s="3">
        <v>833648</v>
      </c>
      <c r="I46" s="8">
        <v>19360290</v>
      </c>
      <c r="J46" s="8">
        <v>1046267</v>
      </c>
      <c r="K46" s="3">
        <v>1305707</v>
      </c>
      <c r="L46" s="1" t="s">
        <v>133</v>
      </c>
    </row>
    <row r="47" spans="1:12" x14ac:dyDescent="0.2">
      <c r="A47" s="1" t="s">
        <v>51</v>
      </c>
      <c r="B47" s="3">
        <v>0</v>
      </c>
      <c r="C47" s="3">
        <v>0</v>
      </c>
      <c r="D47" s="8">
        <v>3474456</v>
      </c>
      <c r="E47" s="3">
        <v>0</v>
      </c>
      <c r="F47" s="3">
        <v>0</v>
      </c>
      <c r="G47" s="3">
        <v>0</v>
      </c>
      <c r="H47" s="3">
        <v>0</v>
      </c>
      <c r="I47" s="8">
        <v>672917</v>
      </c>
      <c r="J47" s="3">
        <v>0</v>
      </c>
      <c r="K47" s="3">
        <v>0</v>
      </c>
      <c r="L47" s="1" t="s">
        <v>134</v>
      </c>
    </row>
    <row r="48" spans="1:12" x14ac:dyDescent="0.2">
      <c r="A48" s="1" t="s">
        <v>52</v>
      </c>
      <c r="B48" s="8">
        <v>40573653</v>
      </c>
      <c r="C48" s="8">
        <v>22968178</v>
      </c>
      <c r="D48" s="8">
        <v>46424169</v>
      </c>
      <c r="E48" s="8">
        <v>5470516</v>
      </c>
      <c r="F48" s="8">
        <v>40821279</v>
      </c>
      <c r="G48" s="8">
        <v>50427269</v>
      </c>
      <c r="H48" s="8">
        <v>833648</v>
      </c>
      <c r="I48" s="8">
        <v>20033207</v>
      </c>
      <c r="J48" s="8">
        <v>1046267</v>
      </c>
      <c r="K48" s="8">
        <v>1305707</v>
      </c>
      <c r="L48" s="1" t="s">
        <v>135</v>
      </c>
    </row>
    <row r="49" spans="1:12" x14ac:dyDescent="0.2">
      <c r="A49" s="1" t="s">
        <v>53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8">
        <v>379386</v>
      </c>
      <c r="H49" s="3">
        <v>0</v>
      </c>
      <c r="I49" s="8">
        <v>1140346</v>
      </c>
      <c r="J49" s="3">
        <v>0</v>
      </c>
      <c r="K49" s="3">
        <v>0</v>
      </c>
      <c r="L49" s="1" t="s">
        <v>136</v>
      </c>
    </row>
    <row r="50" spans="1:12" x14ac:dyDescent="0.2">
      <c r="A50" s="1" t="s">
        <v>54</v>
      </c>
      <c r="B50" s="3">
        <v>0</v>
      </c>
      <c r="C50" s="8">
        <v>31885878</v>
      </c>
      <c r="D50" s="8">
        <v>34133994</v>
      </c>
      <c r="E50" s="3">
        <v>0</v>
      </c>
      <c r="F50" s="3">
        <v>0</v>
      </c>
      <c r="G50" s="3">
        <v>0</v>
      </c>
      <c r="H50" s="3">
        <v>0</v>
      </c>
      <c r="I50" s="8">
        <v>1024666</v>
      </c>
      <c r="J50" s="8">
        <v>5302075</v>
      </c>
      <c r="K50" s="3">
        <v>0</v>
      </c>
      <c r="L50" s="1" t="s">
        <v>137</v>
      </c>
    </row>
    <row r="51" spans="1:12" x14ac:dyDescent="0.2">
      <c r="A51" s="1" t="s">
        <v>55</v>
      </c>
      <c r="B51" s="3">
        <v>0</v>
      </c>
      <c r="C51" s="8">
        <v>970832</v>
      </c>
      <c r="D51" s="3">
        <v>0</v>
      </c>
      <c r="E51" s="8">
        <v>1236321</v>
      </c>
      <c r="F51" s="3">
        <v>0</v>
      </c>
      <c r="G51" s="3">
        <v>0</v>
      </c>
      <c r="H51" s="3">
        <v>0</v>
      </c>
      <c r="I51" s="3">
        <v>0</v>
      </c>
      <c r="J51" s="8">
        <v>791219</v>
      </c>
      <c r="K51" s="3">
        <v>0</v>
      </c>
      <c r="L51" s="1" t="s">
        <v>138</v>
      </c>
    </row>
    <row r="52" spans="1:12" x14ac:dyDescent="0.2">
      <c r="A52" s="1" t="s">
        <v>56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8">
        <v>6235893</v>
      </c>
      <c r="K52" s="3">
        <v>0</v>
      </c>
      <c r="L52" s="1" t="s">
        <v>139</v>
      </c>
    </row>
    <row r="53" spans="1:12" x14ac:dyDescent="0.2">
      <c r="A53" s="1" t="s">
        <v>57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8">
        <v>4774143</v>
      </c>
      <c r="H53" s="3">
        <v>0</v>
      </c>
      <c r="I53" s="8">
        <v>594427</v>
      </c>
      <c r="J53" s="3">
        <v>0</v>
      </c>
      <c r="K53" s="3">
        <v>0</v>
      </c>
      <c r="L53" s="1" t="s">
        <v>140</v>
      </c>
    </row>
    <row r="54" spans="1:12" x14ac:dyDescent="0.2">
      <c r="A54" s="1" t="s">
        <v>58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8">
        <v>16135933</v>
      </c>
      <c r="H54" s="3">
        <v>0</v>
      </c>
      <c r="I54" s="3">
        <v>0</v>
      </c>
      <c r="J54" s="8">
        <v>223950</v>
      </c>
      <c r="K54" s="3">
        <v>0</v>
      </c>
      <c r="L54" s="1" t="s">
        <v>141</v>
      </c>
    </row>
    <row r="55" spans="1:12" x14ac:dyDescent="0.2">
      <c r="A55" s="1" t="s">
        <v>59</v>
      </c>
      <c r="B55" s="3">
        <v>0</v>
      </c>
      <c r="C55" s="8">
        <v>32856710</v>
      </c>
      <c r="D55" s="8">
        <v>34133994</v>
      </c>
      <c r="E55" s="8">
        <v>1236321</v>
      </c>
      <c r="F55" s="3">
        <v>0</v>
      </c>
      <c r="G55" s="8">
        <v>21289462</v>
      </c>
      <c r="H55" s="3">
        <v>0</v>
      </c>
      <c r="I55" s="8">
        <v>2759439</v>
      </c>
      <c r="J55" s="8">
        <v>12553137</v>
      </c>
      <c r="K55" s="3">
        <v>0</v>
      </c>
      <c r="L55" s="1" t="s">
        <v>142</v>
      </c>
    </row>
    <row r="56" spans="1:12" x14ac:dyDescent="0.2">
      <c r="A56" s="1" t="s">
        <v>60</v>
      </c>
      <c r="B56" s="8">
        <v>102135</v>
      </c>
      <c r="C56" s="3">
        <v>0</v>
      </c>
      <c r="D56" s="3">
        <v>0</v>
      </c>
      <c r="E56" s="3">
        <v>0</v>
      </c>
      <c r="F56" s="8">
        <v>301357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1" t="s">
        <v>143</v>
      </c>
    </row>
    <row r="57" spans="1:12" x14ac:dyDescent="0.2">
      <c r="A57" s="1" t="s">
        <v>61</v>
      </c>
      <c r="B57" s="8">
        <v>52160520</v>
      </c>
      <c r="C57" s="8">
        <v>23311357</v>
      </c>
      <c r="D57" s="8">
        <v>30844377</v>
      </c>
      <c r="E57" s="8">
        <v>1353396</v>
      </c>
      <c r="F57" s="8">
        <v>52281919</v>
      </c>
      <c r="G57" s="3">
        <v>0</v>
      </c>
      <c r="H57" s="3">
        <v>0</v>
      </c>
      <c r="I57" s="8">
        <v>7134760</v>
      </c>
      <c r="J57" s="8">
        <v>1767505</v>
      </c>
      <c r="K57" s="8">
        <v>346565</v>
      </c>
      <c r="L57" s="1" t="s">
        <v>144</v>
      </c>
    </row>
    <row r="58" spans="1:12" x14ac:dyDescent="0.2">
      <c r="A58" s="1" t="s">
        <v>62</v>
      </c>
      <c r="B58" s="8">
        <v>718704</v>
      </c>
      <c r="C58" s="8">
        <v>1619138</v>
      </c>
      <c r="D58" s="8">
        <v>18726343</v>
      </c>
      <c r="E58" s="8">
        <v>1341435</v>
      </c>
      <c r="F58" s="3">
        <v>0</v>
      </c>
      <c r="G58" s="8">
        <v>8637307</v>
      </c>
      <c r="H58" s="3">
        <v>0</v>
      </c>
      <c r="I58" s="8">
        <v>3763666</v>
      </c>
      <c r="J58" s="3">
        <v>0</v>
      </c>
      <c r="K58" s="8">
        <v>84807</v>
      </c>
      <c r="L58" s="1" t="s">
        <v>145</v>
      </c>
    </row>
    <row r="59" spans="1:12" x14ac:dyDescent="0.2">
      <c r="A59" s="1" t="s">
        <v>63</v>
      </c>
      <c r="B59" s="3">
        <v>0</v>
      </c>
      <c r="C59" s="3">
        <v>0</v>
      </c>
      <c r="D59" s="8">
        <v>6666466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8">
        <v>873306</v>
      </c>
      <c r="K59" s="3">
        <v>0</v>
      </c>
      <c r="L59" s="1" t="s">
        <v>146</v>
      </c>
    </row>
    <row r="60" spans="1:12" x14ac:dyDescent="0.2">
      <c r="A60" s="1" t="s">
        <v>64</v>
      </c>
      <c r="B60" s="3">
        <v>0</v>
      </c>
      <c r="C60" s="3">
        <v>0</v>
      </c>
      <c r="D60" s="8">
        <v>15667881</v>
      </c>
      <c r="E60" s="3">
        <v>0</v>
      </c>
      <c r="F60" s="3">
        <v>0</v>
      </c>
      <c r="G60" s="3">
        <v>0</v>
      </c>
      <c r="H60" s="3">
        <v>0</v>
      </c>
      <c r="I60" s="8">
        <v>3404561</v>
      </c>
      <c r="J60" s="3">
        <v>0</v>
      </c>
      <c r="K60" s="3">
        <v>0</v>
      </c>
      <c r="L60" s="1" t="s">
        <v>147</v>
      </c>
    </row>
    <row r="61" spans="1:12" x14ac:dyDescent="0.2">
      <c r="A61" s="1" t="s">
        <v>65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8">
        <v>907456</v>
      </c>
      <c r="H61" s="3">
        <v>0</v>
      </c>
      <c r="I61" s="8">
        <v>302454</v>
      </c>
      <c r="J61" s="3">
        <v>0</v>
      </c>
      <c r="K61" s="3">
        <v>0</v>
      </c>
      <c r="L61" s="1" t="s">
        <v>148</v>
      </c>
    </row>
    <row r="62" spans="1:12" x14ac:dyDescent="0.2">
      <c r="A62" s="1" t="s">
        <v>66</v>
      </c>
      <c r="B62" s="8">
        <v>2360</v>
      </c>
      <c r="C62" s="8">
        <v>200605</v>
      </c>
      <c r="D62" s="3">
        <v>0</v>
      </c>
      <c r="E62" s="3">
        <v>0</v>
      </c>
      <c r="F62" s="3">
        <v>0</v>
      </c>
      <c r="G62" s="8">
        <v>1125000</v>
      </c>
      <c r="H62" s="3">
        <v>0</v>
      </c>
      <c r="I62" s="3">
        <v>0</v>
      </c>
      <c r="J62" s="8">
        <v>133758</v>
      </c>
      <c r="K62" s="3">
        <v>0</v>
      </c>
      <c r="L62" s="1" t="s">
        <v>149</v>
      </c>
    </row>
    <row r="63" spans="1:12" x14ac:dyDescent="0.2">
      <c r="A63" s="1" t="s">
        <v>67</v>
      </c>
      <c r="B63" s="8">
        <v>1203419</v>
      </c>
      <c r="C63" s="8">
        <v>896228</v>
      </c>
      <c r="D63" s="8">
        <v>0</v>
      </c>
      <c r="E63" s="8">
        <v>148748</v>
      </c>
      <c r="F63" s="8">
        <v>1759204</v>
      </c>
      <c r="G63" s="8">
        <v>242009</v>
      </c>
      <c r="H63" s="3">
        <v>0</v>
      </c>
      <c r="I63" s="8">
        <v>568654</v>
      </c>
      <c r="J63" s="3">
        <v>0</v>
      </c>
      <c r="K63" s="8">
        <v>22685</v>
      </c>
      <c r="L63" s="1" t="s">
        <v>150</v>
      </c>
    </row>
    <row r="64" spans="1:12" x14ac:dyDescent="0.2">
      <c r="A64" s="1" t="s">
        <v>68</v>
      </c>
      <c r="B64" s="3">
        <v>0</v>
      </c>
      <c r="C64" s="3">
        <v>0</v>
      </c>
      <c r="D64" s="3">
        <v>0</v>
      </c>
      <c r="E64" s="8">
        <v>43300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1" t="s">
        <v>151</v>
      </c>
    </row>
    <row r="65" spans="1:12" x14ac:dyDescent="0.2">
      <c r="A65" s="1" t="s">
        <v>69</v>
      </c>
      <c r="B65" s="3">
        <v>0</v>
      </c>
      <c r="C65" s="3">
        <v>0</v>
      </c>
      <c r="D65" s="8">
        <v>7335348</v>
      </c>
      <c r="E65" s="3">
        <v>0</v>
      </c>
      <c r="F65" s="8">
        <v>1056212</v>
      </c>
      <c r="G65" s="8">
        <v>0</v>
      </c>
      <c r="H65" s="8">
        <v>10100</v>
      </c>
      <c r="I65" s="8">
        <v>4907341</v>
      </c>
      <c r="J65" s="8">
        <v>591677</v>
      </c>
      <c r="K65" s="8">
        <v>137502</v>
      </c>
      <c r="L65" s="1" t="s">
        <v>152</v>
      </c>
    </row>
    <row r="66" spans="1:12" x14ac:dyDescent="0.2">
      <c r="A66" s="1" t="s">
        <v>70</v>
      </c>
      <c r="B66" s="8">
        <v>54187138</v>
      </c>
      <c r="C66" s="8">
        <v>26027328</v>
      </c>
      <c r="D66" s="8">
        <v>79240415</v>
      </c>
      <c r="E66" s="8">
        <v>2886879</v>
      </c>
      <c r="F66" s="8">
        <v>55398692</v>
      </c>
      <c r="G66" s="8">
        <v>10911772</v>
      </c>
      <c r="H66" s="8">
        <v>10100</v>
      </c>
      <c r="I66" s="8">
        <v>20081436</v>
      </c>
      <c r="J66" s="8">
        <v>3366246</v>
      </c>
      <c r="K66" s="8">
        <v>591559</v>
      </c>
      <c r="L66" s="1" t="s">
        <v>153</v>
      </c>
    </row>
    <row r="67" spans="1:12" x14ac:dyDescent="0.2">
      <c r="A67" s="1" t="s">
        <v>71</v>
      </c>
      <c r="B67" s="8">
        <v>54187138</v>
      </c>
      <c r="C67" s="8">
        <v>58884038</v>
      </c>
      <c r="D67" s="8">
        <v>113374409</v>
      </c>
      <c r="E67" s="8">
        <v>4123200</v>
      </c>
      <c r="F67" s="8">
        <v>55398692</v>
      </c>
      <c r="G67" s="8">
        <v>32201234</v>
      </c>
      <c r="H67" s="8">
        <v>10100</v>
      </c>
      <c r="I67" s="8">
        <v>22840875</v>
      </c>
      <c r="J67" s="8">
        <v>15919383</v>
      </c>
      <c r="K67" s="8">
        <v>591559</v>
      </c>
      <c r="L67" s="1" t="s">
        <v>154</v>
      </c>
    </row>
    <row r="68" spans="1:12" x14ac:dyDescent="0.2">
      <c r="A68" s="1" t="s">
        <v>72</v>
      </c>
      <c r="B68" s="8">
        <v>94760791</v>
      </c>
      <c r="C68" s="8">
        <v>81852216</v>
      </c>
      <c r="D68" s="8">
        <v>159798578</v>
      </c>
      <c r="E68" s="8">
        <v>9593716</v>
      </c>
      <c r="F68" s="8">
        <v>96219971</v>
      </c>
      <c r="G68" s="8">
        <v>82628503</v>
      </c>
      <c r="H68" s="8">
        <v>843748</v>
      </c>
      <c r="I68" s="8">
        <v>42874082</v>
      </c>
      <c r="J68" s="8">
        <v>16965650</v>
      </c>
      <c r="K68" s="8">
        <v>1897266</v>
      </c>
      <c r="L68" s="1" t="s">
        <v>155</v>
      </c>
    </row>
    <row r="70" spans="1:12" x14ac:dyDescent="0.2">
      <c r="A70" s="7" t="s">
        <v>185</v>
      </c>
      <c r="L70" s="7" t="s">
        <v>188</v>
      </c>
    </row>
    <row r="71" spans="1:12" x14ac:dyDescent="0.2">
      <c r="A71" s="1" t="s">
        <v>73</v>
      </c>
      <c r="B71" s="8">
        <v>11406114</v>
      </c>
      <c r="C71" s="8">
        <v>11318002</v>
      </c>
      <c r="D71" s="8">
        <v>34001944</v>
      </c>
      <c r="E71" s="8">
        <v>9365869</v>
      </c>
      <c r="F71" s="8">
        <v>13490010</v>
      </c>
      <c r="G71" s="8">
        <v>55954819</v>
      </c>
      <c r="H71" s="8">
        <v>1212</v>
      </c>
      <c r="I71" s="8">
        <v>27600218</v>
      </c>
      <c r="J71" s="8">
        <v>375303</v>
      </c>
      <c r="K71" s="8">
        <v>2198917</v>
      </c>
      <c r="L71" s="1" t="s">
        <v>156</v>
      </c>
    </row>
    <row r="72" spans="1:12" x14ac:dyDescent="0.2">
      <c r="A72" s="1" t="s">
        <v>74</v>
      </c>
      <c r="B72" s="8">
        <v>173355</v>
      </c>
      <c r="C72" s="8">
        <v>198279</v>
      </c>
      <c r="D72" s="8">
        <v>32305672</v>
      </c>
      <c r="E72" s="8">
        <v>8049111</v>
      </c>
      <c r="F72" s="3">
        <v>0</v>
      </c>
      <c r="G72" s="8">
        <v>33349511</v>
      </c>
      <c r="H72" s="3">
        <v>0</v>
      </c>
      <c r="I72" s="8">
        <v>22354526</v>
      </c>
      <c r="J72" s="3">
        <v>0</v>
      </c>
      <c r="K72" s="8">
        <v>1697660</v>
      </c>
      <c r="L72" s="1" t="s">
        <v>157</v>
      </c>
    </row>
    <row r="73" spans="1:12" x14ac:dyDescent="0.2">
      <c r="A73" s="1" t="s">
        <v>75</v>
      </c>
      <c r="B73" s="8">
        <v>11232759</v>
      </c>
      <c r="C73" s="8">
        <v>11119723</v>
      </c>
      <c r="D73" s="8">
        <v>1696272</v>
      </c>
      <c r="E73" s="8">
        <v>1316758</v>
      </c>
      <c r="F73" s="8">
        <v>13490010</v>
      </c>
      <c r="G73" s="8">
        <v>22605308</v>
      </c>
      <c r="H73" s="8">
        <v>1212</v>
      </c>
      <c r="I73" s="8">
        <v>5245692</v>
      </c>
      <c r="J73" s="8">
        <v>375303</v>
      </c>
      <c r="K73" s="8">
        <v>501257</v>
      </c>
      <c r="L73" s="1" t="s">
        <v>158</v>
      </c>
    </row>
    <row r="74" spans="1:12" x14ac:dyDescent="0.2">
      <c r="A74" s="1" t="s">
        <v>76</v>
      </c>
      <c r="B74" s="8">
        <v>2626224</v>
      </c>
      <c r="C74" s="8">
        <v>1634816</v>
      </c>
      <c r="D74" s="8">
        <v>4583434</v>
      </c>
      <c r="E74" s="8">
        <v>403283</v>
      </c>
      <c r="F74" s="8">
        <v>2560051</v>
      </c>
      <c r="G74" s="8">
        <v>5449929</v>
      </c>
      <c r="H74" s="8">
        <v>30793</v>
      </c>
      <c r="I74" s="8">
        <v>5738587</v>
      </c>
      <c r="J74" s="8">
        <v>142741</v>
      </c>
      <c r="K74" s="8">
        <v>408150</v>
      </c>
      <c r="L74" s="1" t="s">
        <v>159</v>
      </c>
    </row>
    <row r="75" spans="1:12" x14ac:dyDescent="0.2">
      <c r="A75" s="1" t="s">
        <v>77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8">
        <v>4100324</v>
      </c>
      <c r="H75" s="3">
        <v>0</v>
      </c>
      <c r="I75" s="3">
        <v>0</v>
      </c>
      <c r="J75" s="8">
        <v>212050</v>
      </c>
      <c r="K75" s="3">
        <v>0</v>
      </c>
      <c r="L75" s="1" t="s">
        <v>160</v>
      </c>
    </row>
    <row r="76" spans="1:12" x14ac:dyDescent="0.2">
      <c r="A76" s="1" t="s">
        <v>78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8">
        <v>1870309</v>
      </c>
      <c r="H76" s="3">
        <v>0</v>
      </c>
      <c r="I76" s="3">
        <v>0</v>
      </c>
      <c r="J76" s="3">
        <v>0</v>
      </c>
      <c r="K76" s="3">
        <v>0</v>
      </c>
      <c r="L76" s="1" t="s">
        <v>161</v>
      </c>
    </row>
    <row r="77" spans="1:12" x14ac:dyDescent="0.2">
      <c r="A77" s="1" t="s">
        <v>79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8">
        <v>3508930</v>
      </c>
      <c r="H77" s="3">
        <v>0</v>
      </c>
      <c r="I77" s="3">
        <v>0</v>
      </c>
      <c r="J77" s="3">
        <v>0</v>
      </c>
      <c r="K77" s="3">
        <v>0</v>
      </c>
      <c r="L77" s="1" t="s">
        <v>162</v>
      </c>
    </row>
    <row r="78" spans="1:12" x14ac:dyDescent="0.2">
      <c r="A78" s="1" t="s">
        <v>80</v>
      </c>
      <c r="B78" s="8">
        <v>8606535</v>
      </c>
      <c r="C78" s="8">
        <v>9484907</v>
      </c>
      <c r="D78" s="8">
        <v>-2887162</v>
      </c>
      <c r="E78" s="8">
        <v>913475</v>
      </c>
      <c r="F78" s="8">
        <v>10929959</v>
      </c>
      <c r="G78" s="8">
        <v>7675816</v>
      </c>
      <c r="H78" s="8">
        <v>-29581</v>
      </c>
      <c r="I78" s="8">
        <v>-492895</v>
      </c>
      <c r="J78" s="8">
        <v>20512</v>
      </c>
      <c r="K78" s="8">
        <v>93107</v>
      </c>
      <c r="L78" s="1" t="s">
        <v>163</v>
      </c>
    </row>
    <row r="79" spans="1:12" x14ac:dyDescent="0.2">
      <c r="A79" s="1" t="s">
        <v>81</v>
      </c>
      <c r="B79" s="8">
        <v>-867241</v>
      </c>
      <c r="C79" s="8">
        <v>827287</v>
      </c>
      <c r="D79" s="3">
        <v>0</v>
      </c>
      <c r="E79" s="8">
        <v>375000</v>
      </c>
      <c r="F79" s="8">
        <v>2445859</v>
      </c>
      <c r="G79" s="8">
        <v>105755</v>
      </c>
      <c r="H79" s="3">
        <v>0</v>
      </c>
      <c r="I79" s="8">
        <v>973209</v>
      </c>
      <c r="J79" s="3">
        <v>0</v>
      </c>
      <c r="K79" s="8">
        <v>-24226</v>
      </c>
      <c r="L79" s="1" t="s">
        <v>164</v>
      </c>
    </row>
    <row r="80" spans="1:12" x14ac:dyDescent="0.2">
      <c r="A80" s="1" t="s">
        <v>82</v>
      </c>
      <c r="B80" s="8">
        <v>3673694</v>
      </c>
      <c r="C80" s="8">
        <v>279251</v>
      </c>
      <c r="D80" s="8">
        <v>791169</v>
      </c>
      <c r="E80" s="8">
        <v>76285</v>
      </c>
      <c r="F80" s="8">
        <v>72101</v>
      </c>
      <c r="G80" s="8">
        <v>712817</v>
      </c>
      <c r="H80" s="3">
        <v>0</v>
      </c>
      <c r="I80" s="8">
        <v>153233</v>
      </c>
      <c r="J80" s="8">
        <v>21011</v>
      </c>
      <c r="K80" s="8">
        <v>14917</v>
      </c>
      <c r="L80" s="1" t="s">
        <v>165</v>
      </c>
    </row>
    <row r="81" spans="1:12" x14ac:dyDescent="0.2">
      <c r="A81" s="1" t="s">
        <v>83</v>
      </c>
      <c r="B81" s="3">
        <v>0</v>
      </c>
      <c r="C81" s="3">
        <v>0</v>
      </c>
      <c r="D81" s="3">
        <v>0</v>
      </c>
      <c r="E81" s="8">
        <v>75298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1" t="s">
        <v>166</v>
      </c>
    </row>
    <row r="82" spans="1:12" x14ac:dyDescent="0.2">
      <c r="A82" s="1" t="s">
        <v>84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1" t="s">
        <v>167</v>
      </c>
    </row>
    <row r="83" spans="1:12" x14ac:dyDescent="0.2">
      <c r="A83" s="1" t="s">
        <v>85</v>
      </c>
      <c r="B83" s="3">
        <v>0</v>
      </c>
      <c r="C83" s="8">
        <v>174185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1" t="s">
        <v>168</v>
      </c>
    </row>
    <row r="84" spans="1:12" x14ac:dyDescent="0.2">
      <c r="A84" s="1" t="s">
        <v>86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8">
        <v>946874</v>
      </c>
      <c r="H84" s="3">
        <v>0</v>
      </c>
      <c r="I84" s="8">
        <v>5171022</v>
      </c>
      <c r="J84" s="3">
        <v>0</v>
      </c>
      <c r="K84" s="3">
        <v>0</v>
      </c>
      <c r="L84" s="1" t="s">
        <v>169</v>
      </c>
    </row>
    <row r="85" spans="1:12" x14ac:dyDescent="0.2">
      <c r="A85" s="1" t="s">
        <v>87</v>
      </c>
      <c r="B85" s="8">
        <v>3224768</v>
      </c>
      <c r="C85" s="8">
        <v>4622946</v>
      </c>
      <c r="D85" s="3">
        <v>0</v>
      </c>
      <c r="E85" s="8">
        <v>60023</v>
      </c>
      <c r="F85" s="8">
        <v>2913684</v>
      </c>
      <c r="G85" s="8">
        <v>430920</v>
      </c>
      <c r="H85" s="3">
        <v>0</v>
      </c>
      <c r="I85" s="8">
        <v>1333274</v>
      </c>
      <c r="J85" s="8">
        <v>394102</v>
      </c>
      <c r="K85" s="3">
        <v>0</v>
      </c>
      <c r="L85" s="1" t="s">
        <v>170</v>
      </c>
    </row>
    <row r="86" spans="1:12" x14ac:dyDescent="0.2">
      <c r="A86" s="1" t="s">
        <v>88</v>
      </c>
      <c r="B86" s="8">
        <v>9922702</v>
      </c>
      <c r="C86" s="8">
        <v>4488110</v>
      </c>
      <c r="D86" s="8">
        <v>-2095993</v>
      </c>
      <c r="E86" s="8">
        <v>479439</v>
      </c>
      <c r="F86" s="8">
        <v>5642517</v>
      </c>
      <c r="G86" s="8">
        <v>8798832</v>
      </c>
      <c r="H86" s="8">
        <v>-29581</v>
      </c>
      <c r="I86" s="8">
        <v>2524877</v>
      </c>
      <c r="J86" s="8">
        <v>-352579</v>
      </c>
      <c r="K86" s="8">
        <v>132250</v>
      </c>
      <c r="L86" s="1" t="s">
        <v>171</v>
      </c>
    </row>
    <row r="87" spans="1:12" x14ac:dyDescent="0.2">
      <c r="A87" s="1" t="s">
        <v>89</v>
      </c>
      <c r="B87" s="8">
        <v>1761494</v>
      </c>
      <c r="C87" s="8">
        <v>1141017</v>
      </c>
      <c r="D87" s="3">
        <v>0</v>
      </c>
      <c r="E87" s="8">
        <v>162677</v>
      </c>
      <c r="F87" s="8">
        <v>1642165</v>
      </c>
      <c r="G87" s="8">
        <v>357448</v>
      </c>
      <c r="H87" s="3">
        <v>0</v>
      </c>
      <c r="I87" s="8">
        <v>706919</v>
      </c>
      <c r="J87" s="3">
        <v>0</v>
      </c>
      <c r="K87" s="8">
        <v>22685</v>
      </c>
      <c r="L87" s="1" t="s">
        <v>172</v>
      </c>
    </row>
    <row r="88" spans="1:12" x14ac:dyDescent="0.2">
      <c r="A88" s="1" t="s">
        <v>90</v>
      </c>
      <c r="B88" s="8">
        <v>8161208</v>
      </c>
      <c r="C88" s="8">
        <v>3347093</v>
      </c>
      <c r="D88" s="8">
        <v>-2095993</v>
      </c>
      <c r="E88" s="8">
        <v>316762</v>
      </c>
      <c r="F88" s="8">
        <v>4000352</v>
      </c>
      <c r="G88" s="8">
        <v>8441384</v>
      </c>
      <c r="H88" s="8">
        <v>-29581</v>
      </c>
      <c r="I88" s="8">
        <v>1817958</v>
      </c>
      <c r="J88" s="8">
        <v>-352579</v>
      </c>
      <c r="K88" s="8">
        <v>109565</v>
      </c>
      <c r="L88" s="1" t="s">
        <v>173</v>
      </c>
    </row>
    <row r="89" spans="1:12" x14ac:dyDescent="0.2">
      <c r="A89" s="1" t="s">
        <v>91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8">
        <v>32223</v>
      </c>
      <c r="J89" s="3">
        <v>0</v>
      </c>
      <c r="K89" s="3">
        <v>0</v>
      </c>
      <c r="L89" s="1" t="s">
        <v>174</v>
      </c>
    </row>
    <row r="90" spans="1:12" x14ac:dyDescent="0.2">
      <c r="A90" s="1" t="s">
        <v>92</v>
      </c>
      <c r="B90" s="8">
        <v>8161208</v>
      </c>
      <c r="C90" s="8">
        <v>3347093</v>
      </c>
      <c r="D90" s="8">
        <v>-2095993</v>
      </c>
      <c r="E90" s="8">
        <v>316762</v>
      </c>
      <c r="F90" s="8">
        <v>4000352</v>
      </c>
      <c r="G90" s="8">
        <v>8441384</v>
      </c>
      <c r="H90" s="8">
        <v>-29581</v>
      </c>
      <c r="I90" s="8">
        <v>1850181</v>
      </c>
      <c r="J90" s="8">
        <v>-352579</v>
      </c>
      <c r="K90" s="8">
        <v>109565</v>
      </c>
      <c r="L90" s="1" t="s">
        <v>175</v>
      </c>
    </row>
    <row r="91" spans="1:12" x14ac:dyDescent="0.2">
      <c r="A91" s="1" t="s">
        <v>93</v>
      </c>
      <c r="B91" s="3">
        <v>8161208</v>
      </c>
      <c r="C91" s="3">
        <v>3347093</v>
      </c>
      <c r="D91" s="8">
        <v>-1460558</v>
      </c>
      <c r="E91" s="3">
        <v>316762</v>
      </c>
      <c r="F91" s="3">
        <v>4000352</v>
      </c>
      <c r="G91" s="3">
        <v>8441384</v>
      </c>
      <c r="H91" s="3">
        <v>-29581</v>
      </c>
      <c r="I91" s="8">
        <v>1704198</v>
      </c>
      <c r="J91" s="3">
        <v>-352579</v>
      </c>
      <c r="K91" s="3">
        <v>109565</v>
      </c>
      <c r="L91" s="1" t="s">
        <v>176</v>
      </c>
    </row>
    <row r="92" spans="1:12" x14ac:dyDescent="0.2">
      <c r="A92" s="1" t="s">
        <v>94</v>
      </c>
      <c r="B92" s="3">
        <v>0</v>
      </c>
      <c r="C92" s="3">
        <v>0</v>
      </c>
      <c r="D92" s="8">
        <v>-635435</v>
      </c>
      <c r="E92" s="3">
        <v>0</v>
      </c>
      <c r="F92" s="3">
        <v>0</v>
      </c>
      <c r="G92" s="3">
        <v>0</v>
      </c>
      <c r="H92" s="3">
        <v>0</v>
      </c>
      <c r="I92" s="8">
        <v>145983</v>
      </c>
      <c r="J92" s="3">
        <v>0</v>
      </c>
      <c r="K92" s="3">
        <v>0</v>
      </c>
      <c r="L92" s="1" t="s">
        <v>177</v>
      </c>
    </row>
    <row r="94" spans="1:12" x14ac:dyDescent="0.2">
      <c r="A94" s="7" t="s">
        <v>186</v>
      </c>
      <c r="L94" s="7" t="s">
        <v>189</v>
      </c>
    </row>
    <row r="95" spans="1:12" x14ac:dyDescent="0.2">
      <c r="A95" s="1" t="s">
        <v>95</v>
      </c>
      <c r="B95" s="8">
        <v>-892546</v>
      </c>
      <c r="C95" s="8">
        <v>12385573</v>
      </c>
      <c r="D95" s="8">
        <v>873927</v>
      </c>
      <c r="E95" s="8">
        <v>-766271</v>
      </c>
      <c r="F95" s="8">
        <v>-12169504</v>
      </c>
      <c r="G95" s="8">
        <v>12275987</v>
      </c>
      <c r="H95" s="8">
        <v>-27031</v>
      </c>
      <c r="I95" s="8">
        <v>-894498</v>
      </c>
      <c r="J95" s="8">
        <v>391115</v>
      </c>
      <c r="K95" s="8">
        <v>-15868</v>
      </c>
      <c r="L95" s="1" t="s">
        <v>178</v>
      </c>
    </row>
    <row r="96" spans="1:12" x14ac:dyDescent="0.2">
      <c r="A96" s="1" t="s">
        <v>96</v>
      </c>
      <c r="B96" s="8">
        <v>-3442194</v>
      </c>
      <c r="C96" s="8">
        <v>-2522511</v>
      </c>
      <c r="D96" s="8">
        <v>-2171103</v>
      </c>
      <c r="E96" s="8">
        <v>-60072</v>
      </c>
      <c r="F96" s="8">
        <v>306694</v>
      </c>
      <c r="G96" s="8">
        <v>-7597650</v>
      </c>
      <c r="H96" s="8">
        <v>-8033</v>
      </c>
      <c r="I96" s="8">
        <v>-312572</v>
      </c>
      <c r="J96" s="8">
        <v>6164</v>
      </c>
      <c r="K96" s="8">
        <v>-49697</v>
      </c>
      <c r="L96" s="1" t="s">
        <v>179</v>
      </c>
    </row>
    <row r="97" spans="1:12" x14ac:dyDescent="0.2">
      <c r="A97" s="1" t="s">
        <v>97</v>
      </c>
      <c r="B97" s="8">
        <v>6073913</v>
      </c>
      <c r="C97" s="8">
        <v>-9024680</v>
      </c>
      <c r="D97" s="8">
        <v>1314810</v>
      </c>
      <c r="E97" s="8">
        <v>942032</v>
      </c>
      <c r="F97" s="8">
        <v>13834211</v>
      </c>
      <c r="G97" s="8">
        <v>-6405421</v>
      </c>
      <c r="H97" s="3">
        <v>0</v>
      </c>
      <c r="I97" s="8">
        <v>-299274</v>
      </c>
      <c r="J97" s="8">
        <v>-406338</v>
      </c>
      <c r="K97" s="8">
        <v>67738</v>
      </c>
      <c r="L97" s="1" t="s">
        <v>180</v>
      </c>
    </row>
    <row r="98" spans="1:12" x14ac:dyDescent="0.2">
      <c r="A98" s="1" t="s">
        <v>98</v>
      </c>
      <c r="B98" s="3">
        <v>0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8">
        <v>44218</v>
      </c>
      <c r="J98" s="3">
        <v>0</v>
      </c>
      <c r="K98" s="3">
        <v>0</v>
      </c>
      <c r="L98" s="1" t="s">
        <v>181</v>
      </c>
    </row>
    <row r="99" spans="1:12" x14ac:dyDescent="0.2">
      <c r="A99" s="1" t="s">
        <v>99</v>
      </c>
      <c r="B99" s="8">
        <v>523413</v>
      </c>
      <c r="C99" s="8">
        <v>-6806177</v>
      </c>
      <c r="D99" s="8">
        <v>14736740</v>
      </c>
      <c r="E99" s="8">
        <v>671808</v>
      </c>
      <c r="F99" s="8">
        <v>317063</v>
      </c>
      <c r="G99" s="8">
        <v>4941651</v>
      </c>
      <c r="H99" s="8">
        <v>52799</v>
      </c>
      <c r="I99" s="8">
        <v>3001629</v>
      </c>
      <c r="J99" s="8">
        <v>17769</v>
      </c>
      <c r="K99" s="8">
        <v>2820</v>
      </c>
      <c r="L99" s="1" t="s">
        <v>182</v>
      </c>
    </row>
    <row r="100" spans="1:12" x14ac:dyDescent="0.2">
      <c r="A100" s="1" t="s">
        <v>100</v>
      </c>
      <c r="B100" s="8">
        <v>2262586</v>
      </c>
      <c r="C100" s="8">
        <v>-5967795</v>
      </c>
      <c r="D100" s="8">
        <v>14754374</v>
      </c>
      <c r="E100" s="8">
        <v>787497</v>
      </c>
      <c r="F100" s="8">
        <v>2288464</v>
      </c>
      <c r="G100" s="8">
        <v>3214567</v>
      </c>
      <c r="H100" s="8">
        <v>17735</v>
      </c>
      <c r="I100" s="8">
        <v>1539503</v>
      </c>
      <c r="J100" s="8">
        <v>8710</v>
      </c>
      <c r="K100" s="8">
        <v>4993</v>
      </c>
      <c r="L100" s="1" t="s">
        <v>183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694F1-86B5-4061-A9AE-D4D37B03777C}">
  <dimension ref="B3:M38"/>
  <sheetViews>
    <sheetView workbookViewId="0">
      <selection activeCell="C14" sqref="C14"/>
    </sheetView>
  </sheetViews>
  <sheetFormatPr defaultRowHeight="12.75" x14ac:dyDescent="0.2"/>
  <cols>
    <col min="2" max="2" width="43.7109375" bestFit="1" customWidth="1"/>
    <col min="3" max="12" width="15.7109375" customWidth="1"/>
    <col min="13" max="13" width="35.28515625" customWidth="1"/>
  </cols>
  <sheetData>
    <row r="3" spans="2:13" ht="51" x14ac:dyDescent="0.2">
      <c r="B3" s="15"/>
      <c r="C3" s="32" t="s">
        <v>190</v>
      </c>
      <c r="D3" s="33" t="s">
        <v>191</v>
      </c>
      <c r="E3" s="33" t="s">
        <v>0</v>
      </c>
      <c r="F3" s="33" t="s">
        <v>1</v>
      </c>
      <c r="G3" s="33" t="s">
        <v>193</v>
      </c>
      <c r="H3" s="33" t="s">
        <v>2</v>
      </c>
      <c r="I3" s="33" t="s">
        <v>3</v>
      </c>
      <c r="J3" s="33" t="s">
        <v>192</v>
      </c>
      <c r="K3" s="33" t="s">
        <v>4</v>
      </c>
      <c r="L3" s="33" t="s">
        <v>5</v>
      </c>
      <c r="M3" s="15"/>
    </row>
    <row r="4" spans="2:13" ht="48" customHeight="1" x14ac:dyDescent="0.2">
      <c r="B4" s="16" t="s">
        <v>196</v>
      </c>
      <c r="C4" s="34" t="s">
        <v>15</v>
      </c>
      <c r="D4" s="35" t="s">
        <v>12</v>
      </c>
      <c r="E4" s="35" t="s">
        <v>14</v>
      </c>
      <c r="F4" s="35" t="s">
        <v>13</v>
      </c>
      <c r="G4" s="35" t="s">
        <v>9</v>
      </c>
      <c r="H4" s="35" t="s">
        <v>8</v>
      </c>
      <c r="I4" s="35" t="s">
        <v>17</v>
      </c>
      <c r="J4" s="35" t="s">
        <v>16</v>
      </c>
      <c r="K4" s="35" t="s">
        <v>10</v>
      </c>
      <c r="L4" s="35" t="s">
        <v>11</v>
      </c>
      <c r="M4" s="16" t="s">
        <v>197</v>
      </c>
    </row>
    <row r="5" spans="2:13" ht="15" x14ac:dyDescent="0.2">
      <c r="B5" s="17"/>
      <c r="C5" s="9">
        <v>131219</v>
      </c>
      <c r="D5" s="2">
        <v>131264</v>
      </c>
      <c r="E5" s="2">
        <v>141058</v>
      </c>
      <c r="F5" s="2">
        <v>131023</v>
      </c>
      <c r="G5" s="2">
        <v>131062</v>
      </c>
      <c r="H5" s="2">
        <v>131022</v>
      </c>
      <c r="I5" s="2">
        <v>131238</v>
      </c>
      <c r="J5" s="2">
        <v>131228</v>
      </c>
      <c r="K5" s="2">
        <v>131230</v>
      </c>
      <c r="L5" s="2">
        <v>131081</v>
      </c>
      <c r="M5" s="17"/>
    </row>
    <row r="6" spans="2:13" ht="14.25" x14ac:dyDescent="0.2">
      <c r="B6" s="26" t="s">
        <v>198</v>
      </c>
      <c r="C6" s="30">
        <v>1</v>
      </c>
      <c r="D6" s="30">
        <v>1</v>
      </c>
      <c r="E6" s="30">
        <v>1</v>
      </c>
      <c r="F6" s="30">
        <v>1</v>
      </c>
      <c r="G6" s="30">
        <v>1</v>
      </c>
      <c r="H6" s="30">
        <v>1</v>
      </c>
      <c r="I6" s="30">
        <v>1</v>
      </c>
      <c r="J6" s="30">
        <v>1</v>
      </c>
      <c r="K6" s="30">
        <v>1</v>
      </c>
      <c r="L6" s="30">
        <v>1</v>
      </c>
      <c r="M6" s="18" t="s">
        <v>199</v>
      </c>
    </row>
    <row r="7" spans="2:13" ht="14.25" x14ac:dyDescent="0.2">
      <c r="B7" s="26" t="s">
        <v>200</v>
      </c>
      <c r="C7" s="30">
        <v>1.45</v>
      </c>
      <c r="D7" s="30">
        <v>2.4700000000000002</v>
      </c>
      <c r="E7" s="30">
        <v>0.39</v>
      </c>
      <c r="F7" s="30">
        <v>1.0900000000000001</v>
      </c>
      <c r="G7" s="30">
        <v>1.36</v>
      </c>
      <c r="H7" s="30">
        <v>8.74</v>
      </c>
      <c r="I7" s="30">
        <v>0.93</v>
      </c>
      <c r="J7" s="30">
        <v>0.28000000000000003</v>
      </c>
      <c r="K7" s="30" t="s">
        <v>201</v>
      </c>
      <c r="L7" s="30">
        <v>1.26</v>
      </c>
      <c r="M7" s="19" t="s">
        <v>202</v>
      </c>
    </row>
    <row r="8" spans="2:13" ht="14.25" x14ac:dyDescent="0.2">
      <c r="B8" s="26" t="s">
        <v>203</v>
      </c>
      <c r="C8" s="23">
        <v>63089.82</v>
      </c>
      <c r="D8" s="23">
        <v>16793898.050000001</v>
      </c>
      <c r="E8" s="23">
        <v>66148639.530000001</v>
      </c>
      <c r="F8" s="23">
        <v>103427.72</v>
      </c>
      <c r="G8" s="23">
        <v>9815.1200000000008</v>
      </c>
      <c r="H8" s="23">
        <v>2220581.66</v>
      </c>
      <c r="I8" s="23">
        <v>470430.09</v>
      </c>
      <c r="J8" s="23">
        <v>329893.21999999997</v>
      </c>
      <c r="K8" s="23" t="s">
        <v>201</v>
      </c>
      <c r="L8" s="23">
        <v>27959.71</v>
      </c>
      <c r="M8" s="19" t="s">
        <v>204</v>
      </c>
    </row>
    <row r="9" spans="2:13" ht="14.25" x14ac:dyDescent="0.2">
      <c r="B9" s="26" t="s">
        <v>205</v>
      </c>
      <c r="C9" s="23">
        <v>46793</v>
      </c>
      <c r="D9" s="23">
        <v>10290145</v>
      </c>
      <c r="E9" s="23">
        <v>93330023</v>
      </c>
      <c r="F9" s="23">
        <v>95291</v>
      </c>
      <c r="G9" s="23">
        <v>7452</v>
      </c>
      <c r="H9" s="23">
        <v>268540</v>
      </c>
      <c r="I9" s="23">
        <v>336335</v>
      </c>
      <c r="J9" s="23">
        <v>1199436</v>
      </c>
      <c r="K9" s="23" t="s">
        <v>201</v>
      </c>
      <c r="L9" s="23">
        <v>24998</v>
      </c>
      <c r="M9" s="19" t="s">
        <v>206</v>
      </c>
    </row>
    <row r="10" spans="2:13" ht="14.25" x14ac:dyDescent="0.2">
      <c r="B10" s="26" t="s">
        <v>207</v>
      </c>
      <c r="C10" s="23">
        <v>44</v>
      </c>
      <c r="D10" s="23">
        <v>27</v>
      </c>
      <c r="E10" s="23">
        <v>31537</v>
      </c>
      <c r="F10" s="23">
        <v>244</v>
      </c>
      <c r="G10" s="23">
        <v>41</v>
      </c>
      <c r="H10" s="23">
        <v>1359</v>
      </c>
      <c r="I10" s="23">
        <v>964</v>
      </c>
      <c r="J10" s="23">
        <v>1130</v>
      </c>
      <c r="K10" s="23" t="s">
        <v>201</v>
      </c>
      <c r="L10" s="23">
        <v>53</v>
      </c>
      <c r="M10" s="19" t="s">
        <v>208</v>
      </c>
    </row>
    <row r="11" spans="2:13" ht="14.25" x14ac:dyDescent="0.2">
      <c r="B11" s="26" t="s">
        <v>209</v>
      </c>
      <c r="C11" s="24">
        <v>20000000</v>
      </c>
      <c r="D11" s="24">
        <v>15000000</v>
      </c>
      <c r="E11" s="24">
        <v>37720000</v>
      </c>
      <c r="F11" s="24">
        <v>3400000</v>
      </c>
      <c r="G11" s="24">
        <v>16500000</v>
      </c>
      <c r="H11" s="24">
        <v>22500000</v>
      </c>
      <c r="I11" s="24">
        <v>1100070</v>
      </c>
      <c r="J11" s="24">
        <v>34850000</v>
      </c>
      <c r="K11" s="24">
        <v>2120410</v>
      </c>
      <c r="L11" s="24">
        <v>1000000</v>
      </c>
      <c r="M11" s="19" t="s">
        <v>210</v>
      </c>
    </row>
    <row r="12" spans="2:13" ht="14.25" x14ac:dyDescent="0.2">
      <c r="B12" s="26" t="s">
        <v>211</v>
      </c>
      <c r="C12" s="24">
        <v>29000000</v>
      </c>
      <c r="D12" s="24">
        <v>37050000</v>
      </c>
      <c r="E12" s="24">
        <v>14710800</v>
      </c>
      <c r="F12" s="24">
        <v>3706000.0000000005</v>
      </c>
      <c r="G12" s="24">
        <v>22440000</v>
      </c>
      <c r="H12" s="24">
        <v>196650000</v>
      </c>
      <c r="I12" s="24">
        <v>1023065.1000000001</v>
      </c>
      <c r="J12" s="24">
        <v>9758000</v>
      </c>
      <c r="K12" s="24" t="s">
        <v>201</v>
      </c>
      <c r="L12" s="24">
        <v>1260000</v>
      </c>
      <c r="M12" s="19" t="s">
        <v>212</v>
      </c>
    </row>
    <row r="13" spans="2:13" ht="14.25" x14ac:dyDescent="0.2">
      <c r="B13" s="26" t="s">
        <v>213</v>
      </c>
      <c r="C13" s="25">
        <v>44926</v>
      </c>
      <c r="D13" s="25">
        <v>44926</v>
      </c>
      <c r="E13" s="25">
        <v>44926</v>
      </c>
      <c r="F13" s="25">
        <v>44926</v>
      </c>
      <c r="G13" s="25">
        <v>44926</v>
      </c>
      <c r="H13" s="25">
        <v>44926</v>
      </c>
      <c r="I13" s="25">
        <v>44926</v>
      </c>
      <c r="J13" s="25">
        <v>44926</v>
      </c>
      <c r="K13" s="25">
        <v>44926</v>
      </c>
      <c r="L13" s="25">
        <v>44926</v>
      </c>
      <c r="M13" s="19" t="s">
        <v>214</v>
      </c>
    </row>
    <row r="16" spans="2:13" ht="15" x14ac:dyDescent="0.2">
      <c r="B16" s="20" t="s">
        <v>215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2" t="s">
        <v>216</v>
      </c>
    </row>
    <row r="17" spans="2:13" ht="14.25" x14ac:dyDescent="0.2">
      <c r="B17" s="27" t="s">
        <v>217</v>
      </c>
      <c r="C17" s="29">
        <f>+C9*100/C11</f>
        <v>0.23396500000000001</v>
      </c>
      <c r="D17" s="29">
        <f t="shared" ref="D17:L17" si="0">+D9*100/D11</f>
        <v>68.600966666666665</v>
      </c>
      <c r="E17" s="29">
        <f t="shared" si="0"/>
        <v>247.42848091198303</v>
      </c>
      <c r="F17" s="29">
        <f t="shared" si="0"/>
        <v>2.8026764705882354</v>
      </c>
      <c r="G17" s="29">
        <f t="shared" si="0"/>
        <v>4.5163636363636364E-2</v>
      </c>
      <c r="H17" s="29">
        <f t="shared" si="0"/>
        <v>1.1935111111111112</v>
      </c>
      <c r="I17" s="29">
        <f t="shared" si="0"/>
        <v>30.573963475051588</v>
      </c>
      <c r="J17" s="29">
        <f t="shared" si="0"/>
        <v>3.4417101865136299</v>
      </c>
      <c r="K17" s="29" t="s">
        <v>201</v>
      </c>
      <c r="L17" s="29">
        <f t="shared" si="0"/>
        <v>2.4998</v>
      </c>
      <c r="M17" s="18" t="s">
        <v>218</v>
      </c>
    </row>
    <row r="18" spans="2:13" ht="14.25" x14ac:dyDescent="0.2">
      <c r="B18" s="26" t="s">
        <v>219</v>
      </c>
      <c r="C18" s="30">
        <f>'Annual Financial Data'!B91/'Financial Ratios'!C11</f>
        <v>0.40806039999999999</v>
      </c>
      <c r="D18" s="30">
        <f>'Annual Financial Data'!C91/'Financial Ratios'!D11</f>
        <v>0.22313953333333333</v>
      </c>
      <c r="E18" s="30">
        <f>'Annual Financial Data'!D91/'Financial Ratios'!E11</f>
        <v>-3.8721049840933192E-2</v>
      </c>
      <c r="F18" s="30">
        <f>'Annual Financial Data'!E91/'Financial Ratios'!F11</f>
        <v>9.3165294117647054E-2</v>
      </c>
      <c r="G18" s="30">
        <f>'Annual Financial Data'!F91/'Financial Ratios'!G11</f>
        <v>0.24244557575757575</v>
      </c>
      <c r="H18" s="30">
        <f>'Annual Financial Data'!G91/'Financial Ratios'!H11</f>
        <v>0.3751726222222222</v>
      </c>
      <c r="I18" s="30">
        <f>'Annual Financial Data'!H91/'Financial Ratios'!I11</f>
        <v>-2.6890106993191342E-2</v>
      </c>
      <c r="J18" s="30">
        <f>'Annual Financial Data'!I91/'Financial Ratios'!J11</f>
        <v>4.8900946915351504E-2</v>
      </c>
      <c r="K18" s="30">
        <f>'Annual Financial Data'!J91/'Financial Ratios'!K11</f>
        <v>-0.16627869138515664</v>
      </c>
      <c r="L18" s="30">
        <f>'Annual Financial Data'!K91/'Financial Ratios'!L11</f>
        <v>0.109565</v>
      </c>
      <c r="M18" s="19" t="s">
        <v>220</v>
      </c>
    </row>
    <row r="19" spans="2:13" ht="14.25" x14ac:dyDescent="0.2">
      <c r="B19" s="26" t="s">
        <v>221</v>
      </c>
      <c r="C19" s="30">
        <f>'Annual Financial Data'!B46/'Financial Ratios'!C11</f>
        <v>2.0286826499999999</v>
      </c>
      <c r="D19" s="30">
        <f>'Annual Financial Data'!C46/'Financial Ratios'!D11</f>
        <v>1.5312118666666668</v>
      </c>
      <c r="E19" s="30">
        <f>'Annual Financial Data'!D46/'Financial Ratios'!E11</f>
        <v>1.1386456256627784</v>
      </c>
      <c r="F19" s="30">
        <f>'Annual Financial Data'!E46/'Financial Ratios'!F11</f>
        <v>1.6089752941176469</v>
      </c>
      <c r="G19" s="30">
        <f>'Annual Financial Data'!F46/'Financial Ratios'!G11</f>
        <v>2.474016909090909</v>
      </c>
      <c r="H19" s="30">
        <f>'Annual Financial Data'!G46/'Financial Ratios'!H11</f>
        <v>2.2412119555555554</v>
      </c>
      <c r="I19" s="30">
        <f>'Annual Financial Data'!H46/'Financial Ratios'!I11</f>
        <v>0.75781359368040213</v>
      </c>
      <c r="J19" s="30">
        <f>'Annual Financial Data'!I46/'Financial Ratios'!J11</f>
        <v>0.5555319942611191</v>
      </c>
      <c r="K19" s="30">
        <f>'Annual Financial Data'!J46/'Financial Ratios'!K11</f>
        <v>0.49342674294122363</v>
      </c>
      <c r="L19" s="30">
        <f>'Annual Financial Data'!K46/'Financial Ratios'!L11</f>
        <v>1.305707</v>
      </c>
      <c r="M19" s="19" t="s">
        <v>222</v>
      </c>
    </row>
    <row r="20" spans="2:13" ht="14.25" x14ac:dyDescent="0.2">
      <c r="B20" s="26" t="s">
        <v>223</v>
      </c>
      <c r="C20" s="30">
        <f>C12/'Annual Financial Data'!B91</f>
        <v>3.553395526740649</v>
      </c>
      <c r="D20" s="30">
        <f>D12/'Annual Financial Data'!C91</f>
        <v>11.069307007603314</v>
      </c>
      <c r="E20" s="30">
        <f>E12/'Annual Financial Data'!D91</f>
        <v>-10.07204095968801</v>
      </c>
      <c r="F20" s="30">
        <f>F12/'Annual Financial Data'!E91</f>
        <v>11.699635688624268</v>
      </c>
      <c r="G20" s="30">
        <f>G12/'Annual Financial Data'!F91</f>
        <v>5.6095063634400173</v>
      </c>
      <c r="H20" s="30">
        <f>H12/'Annual Financial Data'!G91</f>
        <v>23.295942940162419</v>
      </c>
      <c r="I20" s="30">
        <f>I12/'Annual Financial Data'!H91</f>
        <v>-34.585210101078395</v>
      </c>
      <c r="J20" s="30">
        <f>J12/'Annual Financial Data'!I91</f>
        <v>5.7258604927361727</v>
      </c>
      <c r="K20" s="30" t="s">
        <v>201</v>
      </c>
      <c r="L20" s="30">
        <f>L12/'Annual Financial Data'!K91</f>
        <v>11.50002281750559</v>
      </c>
      <c r="M20" s="19" t="s">
        <v>224</v>
      </c>
    </row>
    <row r="21" spans="2:13" ht="14.25" x14ac:dyDescent="0.2">
      <c r="B21" s="26" t="s">
        <v>225</v>
      </c>
      <c r="C21" s="30">
        <f>C12/'Annual Financial Data'!B46</f>
        <v>0.71474954448888295</v>
      </c>
      <c r="D21" s="30">
        <f>D12/'Annual Financial Data'!C46</f>
        <v>1.6131013962013008</v>
      </c>
      <c r="E21" s="30">
        <f>E12/'Annual Financial Data'!D46</f>
        <v>0.34251218395801619</v>
      </c>
      <c r="F21" s="30">
        <f>F12/'Annual Financial Data'!E46</f>
        <v>0.67744980546624856</v>
      </c>
      <c r="G21" s="30">
        <f>G12/'Annual Financial Data'!F46</f>
        <v>0.54971330026185605</v>
      </c>
      <c r="H21" s="30">
        <f>H12/'Annual Financial Data'!G46</f>
        <v>3.899675788510379</v>
      </c>
      <c r="I21" s="30">
        <f>I12/'Annual Financial Data'!H46</f>
        <v>1.2272147237203233</v>
      </c>
      <c r="J21" s="30">
        <f>J12/'Annual Financial Data'!I46</f>
        <v>0.50402137571286376</v>
      </c>
      <c r="K21" s="30" t="s">
        <v>201</v>
      </c>
      <c r="L21" s="30">
        <f>L12/'Annual Financial Data'!K46</f>
        <v>0.96499444362326314</v>
      </c>
      <c r="M21" s="19" t="s">
        <v>226</v>
      </c>
    </row>
    <row r="22" spans="2:13" x14ac:dyDescent="0.2">
      <c r="B22" s="28"/>
      <c r="C22" s="31"/>
      <c r="D22" s="31"/>
      <c r="E22" s="31"/>
      <c r="F22" s="31"/>
      <c r="G22" s="31"/>
      <c r="H22" s="31"/>
      <c r="I22" s="31"/>
      <c r="J22" s="31"/>
      <c r="K22" s="31"/>
      <c r="L22" s="31"/>
    </row>
    <row r="23" spans="2:13" ht="14.25" x14ac:dyDescent="0.2">
      <c r="B23" s="26" t="s">
        <v>227</v>
      </c>
      <c r="C23" s="30">
        <f>'Annual Financial Data'!B73*100/'Annual Financial Data'!B71</f>
        <v>98.480157220943084</v>
      </c>
      <c r="D23" s="30">
        <f>'Annual Financial Data'!C73*100/'Annual Financial Data'!C71</f>
        <v>98.248109516149583</v>
      </c>
      <c r="E23" s="30">
        <f>'Annual Financial Data'!D73*100/'Annual Financial Data'!D71</f>
        <v>4.9887500549968555</v>
      </c>
      <c r="F23" s="30">
        <f>'Annual Financial Data'!E73*100/'Annual Financial Data'!E71</f>
        <v>14.059111866715197</v>
      </c>
      <c r="G23" s="30">
        <f>'Annual Financial Data'!F73*100/'Annual Financial Data'!F71</f>
        <v>100</v>
      </c>
      <c r="H23" s="30">
        <f>'Annual Financial Data'!G73*100/'Annual Financial Data'!G71</f>
        <v>40.399215660048867</v>
      </c>
      <c r="I23" s="30">
        <f>'Annual Financial Data'!H73*100/'Annual Financial Data'!H71</f>
        <v>100</v>
      </c>
      <c r="J23" s="30">
        <f>'Annual Financial Data'!I73*100/'Annual Financial Data'!I71</f>
        <v>19.005980315083018</v>
      </c>
      <c r="K23" s="30">
        <f>'Annual Financial Data'!J73*100/'Annual Financial Data'!J71</f>
        <v>100</v>
      </c>
      <c r="L23" s="30">
        <f>'Annual Financial Data'!K73*100/'Annual Financial Data'!K71</f>
        <v>22.795630758232349</v>
      </c>
      <c r="M23" s="19" t="s">
        <v>228</v>
      </c>
    </row>
    <row r="24" spans="2:13" ht="14.25" customHeight="1" x14ac:dyDescent="0.2">
      <c r="B24" s="26" t="s">
        <v>229</v>
      </c>
      <c r="C24" s="30">
        <f>('Annual Financial Data'!B86+'Annual Financial Data'!B85)*100/'Annual Financial Data'!B71</f>
        <v>115.26686477094653</v>
      </c>
      <c r="D24" s="30">
        <f>('Annual Financial Data'!C86+'Annual Financial Data'!C85)*100/'Annual Financial Data'!C71</f>
        <v>80.500568916669209</v>
      </c>
      <c r="E24" s="30">
        <f>('Annual Financial Data'!D86+'Annual Financial Data'!D85)*100/'Annual Financial Data'!D71</f>
        <v>-6.1643328393223635</v>
      </c>
      <c r="F24" s="30">
        <f>('Annual Financial Data'!E86+'Annual Financial Data'!E85)*100/'Annual Financial Data'!E71</f>
        <v>5.759871294377489</v>
      </c>
      <c r="G24" s="30">
        <f>('Annual Financial Data'!F86+'Annual Financial Data'!F85)*100/'Annual Financial Data'!F71</f>
        <v>63.426202056188245</v>
      </c>
      <c r="H24" s="30">
        <f>('Annual Financial Data'!G86+'Annual Financial Data'!G85)*100/'Annual Financial Data'!G71</f>
        <v>16.49500823155196</v>
      </c>
      <c r="I24" s="30">
        <f>('Annual Financial Data'!H86+'Annual Financial Data'!H85)*100/'Annual Financial Data'!H71</f>
        <v>-2440.6765676567657</v>
      </c>
      <c r="J24" s="30">
        <f>('Annual Financial Data'!I86+'Annual Financial Data'!I85)*100/'Annual Financial Data'!I71</f>
        <v>13.978697559562754</v>
      </c>
      <c r="K24" s="30">
        <f>('Annual Financial Data'!J86+'Annual Financial Data'!J85)*100/'Annual Financial Data'!J71</f>
        <v>11.063860400796157</v>
      </c>
      <c r="L24" s="30">
        <f>('Annual Financial Data'!K86+'Annual Financial Data'!K85)*100/'Annual Financial Data'!K71</f>
        <v>6.0143243242014135</v>
      </c>
      <c r="M24" s="19" t="s">
        <v>230</v>
      </c>
    </row>
    <row r="25" spans="2:13" ht="14.25" x14ac:dyDescent="0.2">
      <c r="B25" s="26" t="s">
        <v>231</v>
      </c>
      <c r="C25" s="30">
        <f>'Annual Financial Data'!B90*100/'Annual Financial Data'!B71</f>
        <v>71.55116983750996</v>
      </c>
      <c r="D25" s="30">
        <f>'Annual Financial Data'!C90*100/'Annual Financial Data'!C71</f>
        <v>29.573179082315058</v>
      </c>
      <c r="E25" s="30">
        <f>'Annual Financial Data'!D90*100/'Annual Financial Data'!D71</f>
        <v>-6.1643328393223635</v>
      </c>
      <c r="F25" s="30">
        <f>'Annual Financial Data'!E90*100/'Annual Financial Data'!E71</f>
        <v>3.3820887309015317</v>
      </c>
      <c r="G25" s="30">
        <f>'Annual Financial Data'!F90*100/'Annual Financial Data'!F71</f>
        <v>29.654181131074033</v>
      </c>
      <c r="H25" s="30">
        <f>'Annual Financial Data'!G90*100/'Annual Financial Data'!G71</f>
        <v>15.086071496362091</v>
      </c>
      <c r="I25" s="30">
        <f>'Annual Financial Data'!H90*100/'Annual Financial Data'!H71</f>
        <v>-2440.6765676567657</v>
      </c>
      <c r="J25" s="30">
        <f>'Annual Financial Data'!I90*100/'Annual Financial Data'!I71</f>
        <v>6.7035013998802473</v>
      </c>
      <c r="K25" s="30">
        <f>'Annual Financial Data'!J90*100/'Annual Financial Data'!J71</f>
        <v>-93.945158978212277</v>
      </c>
      <c r="L25" s="30">
        <f>'Annual Financial Data'!K90*100/'Annual Financial Data'!K71</f>
        <v>4.9826801102542753</v>
      </c>
      <c r="M25" s="19" t="s">
        <v>232</v>
      </c>
    </row>
    <row r="26" spans="2:13" ht="14.25" x14ac:dyDescent="0.2">
      <c r="B26" s="26" t="s">
        <v>233</v>
      </c>
      <c r="C26" s="30">
        <f>'Annual Financial Data'!B90*100/'Annual Financial Data'!B35</f>
        <v>8.6124312744497882</v>
      </c>
      <c r="D26" s="30">
        <f>'Annual Financial Data'!C90*100/'Annual Financial Data'!C35</f>
        <v>4.0891904502622136</v>
      </c>
      <c r="E26" s="30">
        <f>'Annual Financial Data'!D90*100/'Annual Financial Data'!D35</f>
        <v>-1.3116468408123132</v>
      </c>
      <c r="F26" s="30">
        <f>'Annual Financial Data'!E90*100/'Annual Financial Data'!E35</f>
        <v>3.3017654472990445</v>
      </c>
      <c r="G26" s="30">
        <f>'Annual Financial Data'!F90*100/'Annual Financial Data'!F35</f>
        <v>4.1575069691093542</v>
      </c>
      <c r="H26" s="30">
        <f>'Annual Financial Data'!G90*100/'Annual Financial Data'!G35</f>
        <v>10.216067934814212</v>
      </c>
      <c r="I26" s="30">
        <f>'Annual Financial Data'!H90*100/'Annual Financial Data'!H35</f>
        <v>-3.5059046065886972</v>
      </c>
      <c r="J26" s="30">
        <f>'Annual Financial Data'!I90*100/'Annual Financial Data'!I35</f>
        <v>4.3153833591119222</v>
      </c>
      <c r="K26" s="30">
        <f>'Annual Financial Data'!J90*100/'Annual Financial Data'!J35</f>
        <v>-2.0781932905606326</v>
      </c>
      <c r="L26" s="30">
        <f>'Annual Financial Data'!K90*100/'Annual Financial Data'!K35</f>
        <v>5.7748887082781222</v>
      </c>
      <c r="M26" s="19" t="s">
        <v>234</v>
      </c>
    </row>
    <row r="27" spans="2:13" ht="14.25" x14ac:dyDescent="0.2">
      <c r="B27" s="26" t="s">
        <v>235</v>
      </c>
      <c r="C27" s="30">
        <f>'Annual Financial Data'!B91*100/'Annual Financial Data'!B46</f>
        <v>20.114550691306992</v>
      </c>
      <c r="D27" s="30">
        <f>'Annual Financial Data'!C91*100/'Annual Financial Data'!C46</f>
        <v>14.572740597882863</v>
      </c>
      <c r="E27" s="30">
        <f>'Annual Financial Data'!D91*100/'Annual Financial Data'!D46</f>
        <v>-3.4006234220936471</v>
      </c>
      <c r="F27" s="30">
        <f>'Annual Financial Data'!E91*100/'Annual Financial Data'!E46</f>
        <v>5.7903495757986994</v>
      </c>
      <c r="G27" s="30">
        <f>'Annual Financial Data'!F91*100/'Annual Financial Data'!F46</f>
        <v>9.7996733517340306</v>
      </c>
      <c r="H27" s="30">
        <f>'Annual Financial Data'!G91*100/'Annual Financial Data'!G46</f>
        <v>16.739720725308363</v>
      </c>
      <c r="I27" s="30">
        <f>'Annual Financial Data'!H91*100/'Annual Financial Data'!H46</f>
        <v>-3.5483801316622845</v>
      </c>
      <c r="J27" s="30">
        <f>'Annual Financial Data'!I91*100/'Annual Financial Data'!I46</f>
        <v>8.8025437635489965</v>
      </c>
      <c r="K27" s="30">
        <f>'Annual Financial Data'!J91*100/'Annual Financial Data'!J46</f>
        <v>-33.698759494469385</v>
      </c>
      <c r="L27" s="30">
        <f>'Annual Financial Data'!K91*100/'Annual Financial Data'!K46</f>
        <v>8.3912393821891129</v>
      </c>
      <c r="M27" s="19" t="s">
        <v>236</v>
      </c>
    </row>
    <row r="28" spans="2:13" x14ac:dyDescent="0.2">
      <c r="B28" s="28"/>
      <c r="C28" s="31"/>
      <c r="D28" s="31"/>
      <c r="E28" s="31"/>
      <c r="F28" s="31"/>
      <c r="G28" s="31"/>
      <c r="H28" s="31"/>
      <c r="I28" s="31"/>
      <c r="J28" s="31"/>
      <c r="K28" s="31"/>
      <c r="L28" s="31"/>
    </row>
    <row r="29" spans="2:13" ht="14.25" x14ac:dyDescent="0.2">
      <c r="B29" s="26" t="s">
        <v>237</v>
      </c>
      <c r="C29" s="30">
        <f>'Annual Financial Data'!B67*100/'Annual Financial Data'!B35</f>
        <v>57.183079022630785</v>
      </c>
      <c r="D29" s="30">
        <f>'Annual Financial Data'!C67*100/'Annual Financial Data'!C35</f>
        <v>71.93945488293194</v>
      </c>
      <c r="E29" s="30">
        <f>'Annual Financial Data'!D67*100/'Annual Financial Data'!D35</f>
        <v>70.948321580183276</v>
      </c>
      <c r="F29" s="30">
        <f>'Annual Financial Data'!E67*100/'Annual Financial Data'!E35</f>
        <v>42.978132769408639</v>
      </c>
      <c r="G29" s="30">
        <f>'Annual Financial Data'!F67*100/'Annual Financial Data'!F35</f>
        <v>57.575045413389283</v>
      </c>
      <c r="H29" s="30">
        <f>'Annual Financial Data'!G67*100/'Annual Financial Data'!G35</f>
        <v>38.971096934916034</v>
      </c>
      <c r="I29" s="30">
        <f>'Annual Financial Data'!H67*100/'Annual Financial Data'!H35</f>
        <v>1.1970398744648876</v>
      </c>
      <c r="J29" s="30">
        <f>'Annual Financial Data'!I67*100/'Annual Financial Data'!I35</f>
        <v>53.274318503192674</v>
      </c>
      <c r="K29" s="30">
        <f>'Annual Financial Data'!J67*100/'Annual Financial Data'!J35</f>
        <v>93.833027322855301</v>
      </c>
      <c r="L29" s="30">
        <f>'Annual Financial Data'!K67*100/'Annual Financial Data'!K35</f>
        <v>31.179549941863712</v>
      </c>
      <c r="M29" s="19" t="s">
        <v>238</v>
      </c>
    </row>
    <row r="30" spans="2:13" ht="14.25" x14ac:dyDescent="0.2">
      <c r="B30" s="26" t="s">
        <v>239</v>
      </c>
      <c r="C30" s="30">
        <f>'Annual Financial Data'!B48*100/'Annual Financial Data'!B35</f>
        <v>42.816920977369215</v>
      </c>
      <c r="D30" s="30">
        <f>'Annual Financial Data'!C48*100/'Annual Financial Data'!C35</f>
        <v>28.06054511706806</v>
      </c>
      <c r="E30" s="30">
        <f>'Annual Financial Data'!D48*100/'Annual Financial Data'!D35</f>
        <v>29.051678419816728</v>
      </c>
      <c r="F30" s="30">
        <f>'Annual Financial Data'!E48*100/'Annual Financial Data'!E35</f>
        <v>57.021867230591361</v>
      </c>
      <c r="G30" s="30">
        <f>'Annual Financial Data'!F48*100/'Annual Financial Data'!F35</f>
        <v>42.424954586610717</v>
      </c>
      <c r="H30" s="30">
        <f>'Annual Financial Data'!G48*100/'Annual Financial Data'!G35</f>
        <v>61.028903065083966</v>
      </c>
      <c r="I30" s="30">
        <f>'Annual Financial Data'!H48*100/'Annual Financial Data'!H35</f>
        <v>98.802960125535108</v>
      </c>
      <c r="J30" s="30">
        <f>'Annual Financial Data'!I48*100/'Annual Financial Data'!I35</f>
        <v>46.725681496807326</v>
      </c>
      <c r="K30" s="30">
        <f>'Annual Financial Data'!J48*100/'Annual Financial Data'!J35</f>
        <v>6.1669726771447015</v>
      </c>
      <c r="L30" s="30">
        <f>'Annual Financial Data'!K48*100/'Annual Financial Data'!K35</f>
        <v>68.820450058136288</v>
      </c>
      <c r="M30" s="19" t="s">
        <v>240</v>
      </c>
    </row>
    <row r="31" spans="2:13" ht="14.25" x14ac:dyDescent="0.2">
      <c r="B31" s="26" t="s">
        <v>241</v>
      </c>
      <c r="C31" s="30">
        <f>('Annual Financial Data'!B86+'Annual Financial Data'!B85)/'Annual Financial Data'!B85</f>
        <v>4.0770281769107113</v>
      </c>
      <c r="D31" s="30">
        <f>('Annual Financial Data'!C86+'Annual Financial Data'!C85)/'Annual Financial Data'!C85</f>
        <v>1.9708333171099122</v>
      </c>
      <c r="E31" s="30" t="s">
        <v>201</v>
      </c>
      <c r="F31" s="30">
        <f>('Annual Financial Data'!E86+'Annual Financial Data'!E85)/'Annual Financial Data'!E85</f>
        <v>8.9875880912316948</v>
      </c>
      <c r="G31" s="30">
        <f>('Annual Financial Data'!F86+'Annual Financial Data'!F85)/'Annual Financial Data'!F85</f>
        <v>2.9365576363119681</v>
      </c>
      <c r="H31" s="30">
        <f>('Annual Financial Data'!G86+'Annual Financial Data'!G85)/'Annual Financial Data'!G85</f>
        <v>21.418713450292397</v>
      </c>
      <c r="I31" s="30" t="s">
        <v>201</v>
      </c>
      <c r="J31" s="30">
        <f>('Annual Financial Data'!I86+'Annual Financial Data'!I85)/'Annual Financial Data'!I85</f>
        <v>2.8937420215199579</v>
      </c>
      <c r="K31" s="30">
        <f>('Annual Financial Data'!J86+'Annual Financial Data'!J85)/'Annual Financial Data'!J85</f>
        <v>0.10536104866252899</v>
      </c>
      <c r="L31" s="30" t="s">
        <v>201</v>
      </c>
      <c r="M31" s="19" t="s">
        <v>242</v>
      </c>
    </row>
    <row r="32" spans="2:13" x14ac:dyDescent="0.2">
      <c r="B32" s="28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2:13" ht="14.25" x14ac:dyDescent="0.2">
      <c r="B33" s="26" t="s">
        <v>243</v>
      </c>
      <c r="C33" s="30">
        <f>'Annual Financial Data'!B71/'Annual Financial Data'!B35</f>
        <v>0.12036744184628007</v>
      </c>
      <c r="D33" s="30">
        <f>'Annual Financial Data'!C71/'Annual Financial Data'!C35</f>
        <v>0.13827361741800612</v>
      </c>
      <c r="E33" s="30">
        <f>'Annual Financial Data'!D71/'Annual Financial Data'!D35</f>
        <v>0.21278001610252126</v>
      </c>
      <c r="F33" s="30">
        <f>'Annual Financial Data'!E71/'Annual Financial Data'!E35</f>
        <v>0.97625039140203862</v>
      </c>
      <c r="G33" s="30">
        <f>'Annual Financial Data'!F71/'Annual Financial Data'!F35</f>
        <v>0.14019968889826417</v>
      </c>
      <c r="H33" s="30">
        <f>'Annual Financial Data'!G71/'Annual Financial Data'!G35</f>
        <v>0.6771854380564053</v>
      </c>
      <c r="I33" s="30">
        <f>'Annual Financial Data'!H71/'Annual Financial Data'!H35</f>
        <v>1.4364478493578651E-3</v>
      </c>
      <c r="J33" s="30">
        <f>'Annual Financial Data'!I71/'Annual Financial Data'!I35</f>
        <v>0.64375064636952462</v>
      </c>
      <c r="K33" s="30">
        <f>'Annual Financial Data'!J71/'Annual Financial Data'!J35</f>
        <v>2.2121345188660615E-2</v>
      </c>
      <c r="L33" s="30">
        <f>'Annual Financial Data'!K71/'Annual Financial Data'!K35</f>
        <v>1.1589924660010773</v>
      </c>
      <c r="M33" s="19" t="s">
        <v>244</v>
      </c>
    </row>
    <row r="34" spans="2:13" ht="14.25" x14ac:dyDescent="0.2">
      <c r="B34" s="26" t="s">
        <v>245</v>
      </c>
      <c r="C34" s="30">
        <f>'Annual Financial Data'!B71/('Annual Financial Data'!B14+'Annual Financial Data'!B24)</f>
        <v>49.533221581434127</v>
      </c>
      <c r="D34" s="30">
        <f>'Annual Financial Data'!C71/('Annual Financial Data'!C14+'Annual Financial Data'!C24)</f>
        <v>1.957158672314147</v>
      </c>
      <c r="E34" s="30">
        <f>'Annual Financial Data'!D71/('Annual Financial Data'!D14+'Annual Financial Data'!D24)</f>
        <v>0.98534756032039816</v>
      </c>
      <c r="F34" s="30">
        <f>'Annual Financial Data'!E71/('Annual Financial Data'!E14+'Annual Financial Data'!E24)</f>
        <v>33.817295228466719</v>
      </c>
      <c r="G34" s="30">
        <f>'Annual Financial Data'!F71/('Annual Financial Data'!F14+'Annual Financial Data'!F24)</f>
        <v>155.68569746909947</v>
      </c>
      <c r="H34" s="30">
        <f>'Annual Financial Data'!G71/('Annual Financial Data'!G14+'Annual Financial Data'!G24)</f>
        <v>2.2668541383317424</v>
      </c>
      <c r="I34" s="30">
        <f>'Annual Financial Data'!H71/('Annual Financial Data'!H14+'Annual Financial Data'!H24)</f>
        <v>12</v>
      </c>
      <c r="J34" s="30">
        <f>'Annual Financial Data'!I71/('Annual Financial Data'!I14+'Annual Financial Data'!I24)</f>
        <v>36.740770618265074</v>
      </c>
      <c r="K34" s="30">
        <f>'Annual Financial Data'!J71/('Annual Financial Data'!J14+'Annual Financial Data'!J24)</f>
        <v>0.7873963049526056</v>
      </c>
      <c r="L34" s="30">
        <f>'Annual Financial Data'!K71/('Annual Financial Data'!K14+'Annual Financial Data'!K24)</f>
        <v>5.1402627032864796</v>
      </c>
      <c r="M34" s="19" t="s">
        <v>246</v>
      </c>
    </row>
    <row r="35" spans="2:13" ht="14.25" x14ac:dyDescent="0.2">
      <c r="B35" s="26" t="s">
        <v>247</v>
      </c>
      <c r="C35" s="30">
        <f>'Annual Financial Data'!B71/'Financial Ratios'!C38</f>
        <v>0.32950779549990333</v>
      </c>
      <c r="D35" s="30">
        <f>'Annual Financial Data'!C71/'Financial Ratios'!D38</f>
        <v>1.8971086112087956</v>
      </c>
      <c r="E35" s="30">
        <f>'Annual Financial Data'!D71/'Financial Ratios'!E38</f>
        <v>3.1110175419334327</v>
      </c>
      <c r="F35" s="30">
        <f>'Annual Financial Data'!E71/'Financial Ratios'!F38</f>
        <v>13.681489705141221</v>
      </c>
      <c r="G35" s="30">
        <f>'Annual Financial Data'!F71/'Financial Ratios'!G38</f>
        <v>0.36431907532484398</v>
      </c>
      <c r="H35" s="30">
        <f>'Annual Financial Data'!G71/'Financial Ratios'!H38</f>
        <v>2.218955921054484</v>
      </c>
      <c r="I35" s="30">
        <f>'Annual Financial Data'!H71/'Financial Ratios'!I38</f>
        <v>0.11847507331378299</v>
      </c>
      <c r="J35" s="30">
        <f>'Annual Financial Data'!I71/'Financial Ratios'!J38</f>
        <v>4.3613188207908751</v>
      </c>
      <c r="K35" s="30">
        <f>'Annual Financial Data'!J71/'Financial Ratios'!K38</f>
        <v>0.15163328713935365</v>
      </c>
      <c r="L35" s="30">
        <f>'Annual Financial Data'!K71/'Financial Ratios'!L38</f>
        <v>2.5670379419960612</v>
      </c>
      <c r="M35" s="19" t="s">
        <v>248</v>
      </c>
    </row>
    <row r="36" spans="2:13" x14ac:dyDescent="0.2">
      <c r="B36" s="28"/>
      <c r="C36" s="31"/>
      <c r="D36" s="31"/>
      <c r="E36" s="31"/>
      <c r="F36" s="31"/>
      <c r="G36" s="31"/>
      <c r="H36" s="31"/>
      <c r="I36" s="31"/>
      <c r="J36" s="31"/>
      <c r="K36" s="31"/>
      <c r="L36" s="31"/>
    </row>
    <row r="37" spans="2:13" ht="14.25" x14ac:dyDescent="0.2">
      <c r="B37" s="26" t="s">
        <v>249</v>
      </c>
      <c r="C37" s="30">
        <f>'Annual Financial Data'!B34/'Annual Financial Data'!B66</f>
        <v>1.6388160230938935</v>
      </c>
      <c r="D37" s="30">
        <f>'Annual Financial Data'!C34/'Annual Financial Data'!C66</f>
        <v>1.2292176131180272</v>
      </c>
      <c r="E37" s="30">
        <f>'Annual Financial Data'!D34/'Annual Financial Data'!D66</f>
        <v>1.1379286693538897</v>
      </c>
      <c r="F37" s="30">
        <f>'Annual Financial Data'!E34/'Annual Financial Data'!E66</f>
        <v>1.2371297861808548</v>
      </c>
      <c r="G37" s="30">
        <f>'Annual Financial Data'!F34/'Annual Financial Data'!F66</f>
        <v>1.6683913945116249</v>
      </c>
      <c r="H37" s="30">
        <f>'Annual Financial Data'!G34/'Annual Financial Data'!G66</f>
        <v>3.3109658999473228</v>
      </c>
      <c r="I37" s="30">
        <f>'Annual Financial Data'!H34/'Annual Financial Data'!H66</f>
        <v>2.0128712871287129</v>
      </c>
      <c r="J37" s="30">
        <f>'Annual Financial Data'!I34/'Annual Financial Data'!I66</f>
        <v>1.3151373736420044</v>
      </c>
      <c r="K37" s="30">
        <f>'Annual Financial Data'!J34/'Annual Financial Data'!J66</f>
        <v>1.7352611781788971</v>
      </c>
      <c r="L37" s="30">
        <f>'Annual Financial Data'!K34/'Annual Financial Data'!K66</f>
        <v>2.4480330786954472</v>
      </c>
      <c r="M37" s="19" t="s">
        <v>250</v>
      </c>
    </row>
    <row r="38" spans="2:13" ht="14.25" x14ac:dyDescent="0.2">
      <c r="B38" s="26" t="s">
        <v>251</v>
      </c>
      <c r="C38" s="24">
        <f>'Annual Financial Data'!B34-'Annual Financial Data'!B66</f>
        <v>34615612</v>
      </c>
      <c r="D38" s="24">
        <f>'Annual Financial Data'!C34-'Annual Financial Data'!C66</f>
        <v>5965922</v>
      </c>
      <c r="E38" s="24">
        <f>'Annual Financial Data'!D34-'Annual Financial Data'!D66</f>
        <v>10929525</v>
      </c>
      <c r="F38" s="24">
        <f>'Annual Financial Data'!E34-'Annual Financial Data'!E66</f>
        <v>684565</v>
      </c>
      <c r="G38" s="24">
        <f>'Annual Financial Data'!F34-'Annual Financial Data'!F66</f>
        <v>37028009</v>
      </c>
      <c r="H38" s="24">
        <f>'Annual Financial Data'!G34-'Annual Financial Data'!G66</f>
        <v>25216733</v>
      </c>
      <c r="I38" s="24">
        <f>'Annual Financial Data'!H34-'Annual Financial Data'!H66</f>
        <v>10230</v>
      </c>
      <c r="J38" s="24">
        <f>'Annual Financial Data'!I34-'Annual Financial Data'!I66</f>
        <v>6328411</v>
      </c>
      <c r="K38" s="24">
        <f>'Annual Financial Data'!J34-'Annual Financial Data'!J66</f>
        <v>2475070</v>
      </c>
      <c r="L38" s="24">
        <f>'Annual Financial Data'!K34-'Annual Financial Data'!K66</f>
        <v>856597</v>
      </c>
      <c r="M38" s="19" t="s">
        <v>252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2023-08-09T12:04:09Z</dcterms:created>
  <dcterms:modified xsi:type="dcterms:W3CDTF">2023-09-11T09:10:19Z</dcterms:modified>
</cp:coreProperties>
</file>